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bookViews>
  <sheets>
    <sheet name="7.16" sheetId="9" r:id="rId1"/>
    <sheet name="管理费" sheetId="10" r:id="rId2"/>
  </sheets>
  <definedNames>
    <definedName name="_xlnm._FilterDatabase" localSheetId="0" hidden="1">'7.16'!$L$44:$Q$45</definedName>
    <definedName name="_xlnm.Print_Area" localSheetId="0">'7.16'!$A$1:$X$49</definedName>
    <definedName name="_xlnm.Print_Titles" localSheetId="0">'7.16'!$3:$5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<sst xmlns="http://schemas.openxmlformats.org/spreadsheetml/2006/main" count="429" uniqueCount="257">
  <si>
    <t>附件</t>
  </si>
  <si>
    <t>山丹县2026年中央省级第二批常态化帮扶资金项目计划表</t>
  </si>
  <si>
    <t>序号</t>
  </si>
  <si>
    <t>项目名称</t>
  </si>
  <si>
    <t>建设性质（新建/续建）</t>
  </si>
  <si>
    <t>建设起止年限</t>
  </si>
  <si>
    <t>建设地点</t>
  </si>
  <si>
    <t>建设内容与规模</t>
  </si>
  <si>
    <t>总投资
估算
（万元）</t>
  </si>
  <si>
    <t>常态化帮扶资金（万元）</t>
  </si>
  <si>
    <t>资金来源</t>
  </si>
  <si>
    <t>绩效目标</t>
  </si>
  <si>
    <t>项目
实施
单位</t>
  </si>
  <si>
    <t>项目
主管
单位</t>
  </si>
  <si>
    <t>责任
股室
（中心）</t>
  </si>
  <si>
    <t>项目效益情况</t>
  </si>
  <si>
    <t>利益联结机制
（联农带农机制）</t>
  </si>
  <si>
    <t>受益村数
（个）</t>
  </si>
  <si>
    <t>受益户数
（万户）</t>
  </si>
  <si>
    <t>受益人数
（万人）</t>
  </si>
  <si>
    <t>中央资金
（万元）</t>
  </si>
  <si>
    <t>省级资金
（万元）</t>
  </si>
  <si>
    <t>其他资金
（万元）</t>
  </si>
  <si>
    <t>脱贫村</t>
  </si>
  <si>
    <t>其他村</t>
  </si>
  <si>
    <t>小计</t>
  </si>
  <si>
    <t>脱贫户（含监测对象）</t>
  </si>
  <si>
    <t>其他
农户</t>
  </si>
  <si>
    <t>脱贫人口数（含监测对象）</t>
  </si>
  <si>
    <t>其他
人口数</t>
  </si>
  <si>
    <t>合计</t>
  </si>
  <si>
    <t>一</t>
  </si>
  <si>
    <t>产业发展</t>
  </si>
  <si>
    <t>山丹县畜产品精深加工项目</t>
  </si>
  <si>
    <t>新建</t>
  </si>
  <si>
    <t>2026年
6月—
12月</t>
  </si>
  <si>
    <t>国际
物流园</t>
  </si>
  <si>
    <t>项目总投资2500万元，其中常态化帮扶资金（1000万元）：建设肉牛待宰圈500㎡；肉牛屠宰及精细分割车间3000㎡（含排酸间400㎡、速冻间300㎡、冷库间300㎡）；购置安装肉牛屠宰生产线1条。
企业自筹资金（1500万元）：建设肉牛肉羊精深加工生产包装车间1000平方米、包装线1条、低温冷库1000平方米、半熟制品（牛羊副产品）加工生产线1条、物料堆放车间1000平方米、水电气设施设备1套、环保净化设备1套、物理隔离设施1套、强电设施1套、弱电设施1套、肉羊屠宰线提升改造（关键设施设备改造工程、屠宰车间环境温度维持设施、急宰间封闭设施、红脏区与白脏区隔离设施、待宰圈隔离间设施、无害化处理间2间）。</t>
  </si>
  <si>
    <t>通过实施山丹县畜产品精深加工项目，优化区域布局、扩大养殖规模、提升优质肉牛比重，推动产业集约化、标准化发展。同时，结合肉牛屠宰加工，副产品利用、品牌建设等环节深度融合，构建“养殖—屠宰—加工—销售—服务”一体化产业链，全面提升产业附加值，有效带动农民增收，促进区域经济协调发展。项目建成后，常态化帮扶资金形成的资产确权至山丹县智禾良种农业开发有限责任公司，并负责运营管理。</t>
  </si>
  <si>
    <t>吸纳就业
技术服务
订单生产</t>
  </si>
  <si>
    <t>山丹县智禾良种农业开发有限责任公司</t>
  </si>
  <si>
    <t>县农业
农村局</t>
  </si>
  <si>
    <t>畜牧股</t>
  </si>
  <si>
    <t>2026政策性农业保险保费补贴</t>
  </si>
  <si>
    <t>各乡镇</t>
  </si>
  <si>
    <t>计划投入省级常态化帮扶资金253万元，对肉羊、肉牛等畜牧养殖品种实施县级保费补贴。具体补贴方案如下：
1.肉牛：计划投保7189头，补贴资金80.52万元。每头保险金额7000元，费率4%，保费280元，其中：省级财政补贴40%（112元）。
2.肉羊：计划投保154000只，补贴资金172.48万元。每只保险金额 700 元，费率 4%，保费 28 元，其中：省级财政补贴40%（11.2元）。</t>
  </si>
  <si>
    <t>项目覆盖全县8个行政村，对脱贫户和监测对象实现应保尽保。通过持续提高农业保险覆盖率，不仅显著增强了全县农业防灾抗灾能力、夯实了社会稳定性，更有效支持农业增产增收、调动了农民生产积极性，充分发挥了农业保险 “稳定器” 和 “助推器” 的重要作用。</t>
  </si>
  <si>
    <t>山丹县农业农村局</t>
  </si>
  <si>
    <t>种植业股</t>
  </si>
  <si>
    <t>清泉镇小型水利设施建设项目</t>
  </si>
  <si>
    <t>2026年
6月-12月</t>
  </si>
  <si>
    <t>清泉镇
西街村
红寺湖村</t>
  </si>
  <si>
    <t>在西街村铺设农业灌溉低压暗管（PEΦ160）7800m，安装双向出水栓160个，阀门160个，砌筑给水井4座、排水井3座；在红寺湖村新建U型渠（40*50）5000m，单向闸口114个，双向闸口25个，过水桥49个。</t>
  </si>
  <si>
    <t>项目建设过程中将为本地脱贫户、一般户提供务工岗位50个以上，人均年务工收入6000元以上；项目建成后将能够有效解决农田灌溉用水问题，提农田产量，节约水资源。项目建成后，形成的资产归西街村、红寺湖村村集体经济组织所有。</t>
  </si>
  <si>
    <t>吸纳就业</t>
  </si>
  <si>
    <t>清泉镇
人民政府</t>
  </si>
  <si>
    <t>农综中心</t>
  </si>
  <si>
    <t>位奇镇朱湾村蓄水池建设项目</t>
  </si>
  <si>
    <t>2026年6月-12月</t>
  </si>
  <si>
    <t>位奇镇
朱湾村</t>
  </si>
  <si>
    <r>
      <rPr>
        <sz val="12"/>
        <rFont val="宋体"/>
        <charset val="134"/>
      </rPr>
      <t>在位奇镇朱湾村新建2万m</t>
    </r>
    <r>
      <rPr>
        <sz val="12"/>
        <rFont val="方正书宋_GBK"/>
        <charset val="134"/>
      </rPr>
      <t>³</t>
    </r>
    <r>
      <rPr>
        <sz val="12"/>
        <rFont val="宋体"/>
        <charset val="134"/>
      </rPr>
      <t>蓄水池一座，含管理房等相关配套设施。</t>
    </r>
  </si>
  <si>
    <t>通过项目的实施，可优化朱湾村的用水调配，缓解旱季缺水问题，保障农田灌溉，改善乡村生活条件。项目建设过程中带动周边群众务工就业不少于16人，人均增加群众务工收入6200元左右，吸纳就近农户务工,增加农户收入，项目建成后，形成的资产归朱湾村村集体经济组织所有。</t>
  </si>
  <si>
    <t>吸纳就业
土地流转</t>
  </si>
  <si>
    <t>位奇镇
人民政府</t>
  </si>
  <si>
    <t>霍城镇东关村肉牛养殖小区建设项目</t>
  </si>
  <si>
    <t>霍城镇
东关村</t>
  </si>
  <si>
    <t>在霍城镇东关村新建肉牛养殖棚2座，共计1160平方米，活动场所2处，共计1160平方米，草料库1座480平方米，硬化地坪3100平方米，改造电网480米，改造水网160米，水网检查井5个，及相关水电配套设施。</t>
  </si>
  <si>
    <t>通过建设标准化圈舍及配套设施，推动肉牛养殖规模化、科学化发展，不仅提升了肉牛出栏率与经济效益，带动村集体经济增长和农户增收，还促进秸秆等资源综合利用，减轻生态压力，实现经济、社会与生态效益共赢。项目建成后，形成的资产归东关村村集体经济组织所有，由村集体经济组织自主经营或租赁经营，资产租赁收益率原则上不低于最新的1年期贷款市场报价利率（LPR）。</t>
  </si>
  <si>
    <t>吸纳就业
技术服务</t>
  </si>
  <si>
    <t>霍城镇
人民政府</t>
  </si>
  <si>
    <t>霍城镇泉头村鸵鸟特色养殖基地建设项目</t>
  </si>
  <si>
    <t>霍城镇
泉头村</t>
  </si>
  <si>
    <t>建设2座标准化鸵鸟养殖棚共594㎡，饲料棚455㎡，散养区鸵鸟遮阳棚2座396㎡，硬化地坪及道路1500㎡，沙化活动场地3600㎡，架设养殖活动围栏300m，铺设渗水砖100㎡，建设孵化室1间30㎡，消毒室1间18㎡，检疫室1间27.2㎡，隔离观察室1间54.4㎡，储藏室1间54㎡，鸵鸟产房4间共108.4㎡，冷冻库1间120㎡，配套水电相关设施设备。</t>
  </si>
  <si>
    <t>进一步降低养殖损耗与疫病风险，依托冷链设施提升产品附加值，可稳定带动群众就近就业、持续壮大村集体经济，助推特色产业长效发展。项目建成后，形成的资产确权至泉头村村集体经济组织，由村集体经济组织自主经营或租赁经营，资产租赁收益率原则上不低于最新的1年期贷款市场报价利率（LPR）。</t>
  </si>
  <si>
    <t>霍城镇杜庄村调蓄水池建设项目</t>
  </si>
  <si>
    <t>霍城镇
杜庄村</t>
  </si>
  <si>
    <r>
      <rPr>
        <sz val="12"/>
        <color rgb="FF000000"/>
        <rFont val="宋体"/>
        <charset val="134"/>
      </rPr>
      <t>建设3.5万m</t>
    </r>
    <r>
      <rPr>
        <sz val="12"/>
        <color rgb="FF000000"/>
        <rFont val="方正书宋_GBK"/>
        <charset val="134"/>
      </rPr>
      <t>³</t>
    </r>
    <r>
      <rPr>
        <sz val="12"/>
        <color rgb="FF000000"/>
        <rFont val="宋体"/>
        <charset val="134"/>
      </rPr>
      <t>塘坝1座，管理房1座。</t>
    </r>
  </si>
  <si>
    <t>通过修建塘坝，可提高水资源利用率，同时为杜庄村耕地提供稳定灌溉水源。在保护和改善生态环境的同时促进农业发展，提高农作物产值。项目建成后,形成的资产确权至杜庄村村集体经济组织。</t>
  </si>
  <si>
    <t>陈户镇现代农业节水增效示范项目</t>
  </si>
  <si>
    <t>陈户镇
孙营村</t>
  </si>
  <si>
    <r>
      <rPr>
        <sz val="12"/>
        <rFont val="宋体"/>
        <charset val="134"/>
      </rPr>
      <t>新建5万m</t>
    </r>
    <r>
      <rPr>
        <sz val="12"/>
        <rFont val="方正书宋_GBK"/>
        <charset val="134"/>
      </rPr>
      <t>³</t>
    </r>
    <r>
      <rPr>
        <sz val="12"/>
        <rFont val="宋体"/>
        <charset val="134"/>
      </rPr>
      <t>蓄水池1座，管理房48㎡，配备首部系统1套，并配套相关附属设施。</t>
    </r>
  </si>
  <si>
    <t>项目建成可高效调蓄农田灌溉用水，提升供水保障能力，实现节水增效、农作物稳产增收，改善农业生产条件，助力乡村农业发展与民生改善。项目建成后,形成的资产确权至孙营村村集体经济组织，并负责运营及管护。</t>
  </si>
  <si>
    <t>陈户镇
人民政府</t>
  </si>
  <si>
    <t>陈户镇沙河湾村调蓄水池建设项目</t>
  </si>
  <si>
    <t>2026年
6月—12月</t>
  </si>
  <si>
    <t>陈户镇
沙河湾村</t>
  </si>
  <si>
    <r>
      <rPr>
        <sz val="12"/>
        <rFont val="宋体"/>
        <charset val="134"/>
      </rPr>
      <t>新建4.5万m</t>
    </r>
    <r>
      <rPr>
        <sz val="12"/>
        <rFont val="方正书宋_GBK"/>
        <charset val="134"/>
      </rPr>
      <t>³</t>
    </r>
    <r>
      <rPr>
        <sz val="12"/>
        <rFont val="宋体"/>
        <charset val="134"/>
      </rPr>
      <t>蓄水池1座，新建引水渠道0.42km，节制分水闸1座，车桥5座；铺设 DN500mm出水管道0.32km，DN315mm出水管道0.35km，设备管理房1座，面积111.6㎡。</t>
    </r>
  </si>
  <si>
    <t>提高项目区水资源利用效率，同时兼具抗旱应急储备、水资源优化调配等辅助功能，直接惠及陈户镇沙河湾村的群众生产生活，为农业稳产增收与乡村产业振兴提供坚实支撑，同时可通过水源置换压减陈户镇地下水量，缓解项目区地下水的开采压力，保护地下水资源。项目建成后,形成的资产确权至寺沟河水资源保护利用所，并负责运营及管护。</t>
  </si>
  <si>
    <t>寺沟河水资源保护利用所</t>
  </si>
  <si>
    <t>县水务局</t>
  </si>
  <si>
    <t>东乐镇城西村现代农业调蓄水池建设项目</t>
  </si>
  <si>
    <t>东乐镇
城西村</t>
  </si>
  <si>
    <r>
      <rPr>
        <sz val="12"/>
        <rFont val="宋体"/>
        <charset val="134"/>
      </rPr>
      <t>新建蓄水池1座，库容为5.0万m</t>
    </r>
    <r>
      <rPr>
        <sz val="12"/>
        <rFont val="方正书宋_GBK"/>
        <charset val="134"/>
      </rPr>
      <t>³</t>
    </r>
    <r>
      <rPr>
        <sz val="12"/>
        <rFont val="宋体"/>
        <charset val="134"/>
      </rPr>
      <t>，配套入库消力池1座，出水集水井1座，踏步台1座，并配套坝顶双边丝围栏434m。DN200输水管道84m，滴灌设备管理房60㎡一座，并配套滴灌首部系统1套，架设电路60m，低压输电线路30m，变压器1台160KvA，铺设DN400PE管道1817米，DN600钢管45米，铺设DN200PE管道493米，配套检查井3座。</t>
    </r>
  </si>
  <si>
    <t>项目建成后，稳定的灌溉水源将为特色作物种植提供保障。村集体牵头引导农户调整种植结构，扩大孜然、茴香等高效经济作物种植面积，减少传统低产作物比例。通过 “村集体 + 合作社 + 农户”模式，统一采购种子、化肥等生产资料，降低种植成本；搭建产销对接平台，与农产品加工企业、电商平台签订收购协议，保障产品销路，提高种植效益。项目建成后,形成的资产确权至城西村村集体经济组织，并负责运营及管护。</t>
  </si>
  <si>
    <t>东乐镇
人民政府</t>
  </si>
  <si>
    <t>东乐镇五墩村现代农业调蓄水池建设项目</t>
  </si>
  <si>
    <t>东乐镇
五墩村</t>
  </si>
  <si>
    <r>
      <rPr>
        <sz val="12"/>
        <rFont val="宋体"/>
        <charset val="134"/>
      </rPr>
      <t>新建4.0万m</t>
    </r>
    <r>
      <rPr>
        <sz val="12"/>
        <rFont val="方正书宋_GBK"/>
        <charset val="134"/>
      </rPr>
      <t>³</t>
    </r>
    <r>
      <rPr>
        <sz val="12"/>
        <rFont val="宋体"/>
        <charset val="134"/>
      </rPr>
      <t>蓄水池1座，配套入库消力池1座，出水集水井1座，踏步台1座，并配套坝顶防护设施1项。滴灌设备管理房54㎡一座，并配套滴灌首部系统1套，变压器1台160KvA，配套高压输电线路，进出水输水管道及阀门等附属设施。</t>
    </r>
  </si>
  <si>
    <t>通过调蓄设施实现雨洪资源利用，减少地表径流浪费，补充农业生产用水缺口，缓解东乐镇农田灌溉压力，推动“地表水置换地下水”，改善区域水资源供需矛盾。项目通过“蓄调结合、节水增效”模式，实现农业生产、生态保护与农民增收的多重效益，是东乐镇推进现代农业发展、夯实乡村振兴水利基础的关键举措。项目建成后,形成的资产归村集体所有。</t>
  </si>
  <si>
    <t>东乐镇节水输水配套设施建设项目</t>
  </si>
  <si>
    <t>东乐镇
大寨村
城西村</t>
  </si>
  <si>
    <t>东乐镇城大寨村铺设DN600PVC-U管道450米，铺设DN200PVC-U管道310米，配套检查井3座，减压井2座，泄水井1座，配套闸阀管件等附属设施；东乐镇城西村铺设DN200PVC-U管道1310米，配套减压井1座，泄水井1座，配套闸阀管件等附属设施。</t>
  </si>
  <si>
    <t>通过项目实施，可有效补齐大寨村农田灌溉输水设施短板，新建的DN630主输水管道与DN200支管网形成覆盖片区的稳定输水体系，预计可降低输水环节损耗30%以上，覆盖周边近千亩耕地灌溉需求，有效提升灌溉效率、减少农户灌水成本，为粮食稳产增产、特色种植产业发展提供水利保障，项目建成后,形成的资产确权至大寨村村集体经济组织，并负责运营及管护。</t>
  </si>
  <si>
    <t>老军乡易地扶贫搬迁点后续产业基地改造提升项目</t>
  </si>
  <si>
    <t>老军乡
硖口村</t>
  </si>
  <si>
    <t>更换棚膜5000平方米，更换保温棉10000平方米，硬化地坪1000平方米，更换棚土2000立方米，改造储存晾晒棚675平方米，维修产业路1600平方米。</t>
  </si>
  <si>
    <t>项目依托易地扶贫搬迁点产业基地，持续提供就近就业岗位，稳定带动搬迁群众务工增收，强化后续扶持成效，构建长期稳定的增收渠道，有效防止返贫。项目建成后,形成的资产确权至峡口村村集体经济组织，由村集体经济组织自主经营或租赁经营，资产租赁收益率原则上不低于最新的1年期贷款市场报价利率（LPR）。</t>
  </si>
  <si>
    <t>老军乡
人民政府</t>
  </si>
  <si>
    <t>县发改局</t>
  </si>
  <si>
    <t>老军乡玫瑰融合产业园建设项目</t>
  </si>
  <si>
    <t>老军乡
老军村</t>
  </si>
  <si>
    <t>铺设灌溉管道3公里（PVC160），硬化储存场地2000平方米，硬化产业路2000平方米，铺设DN200双壁波纹管0.5公里，铺设饮水管道PE75管1公里。</t>
  </si>
  <si>
    <t>融合产业园以“产业立园，生态建园，农旅融合”为发展目标，深挖现代农业发展价值衍生空间存量，坚持高起点规划，高标准建设，实现生态效益与经济效益双赢。项目建成后，形成的资产归老军村村集体经济组织所有，由村集体经济组织自主经营或租赁经营。资产租赁收益率原则上不低于最新的1年期贷款市场报价利率（LPR）。</t>
  </si>
  <si>
    <t>吸纳就业
技术指导</t>
  </si>
  <si>
    <t>经作中心</t>
  </si>
  <si>
    <t>老军乡中药材生产加工提升项目</t>
  </si>
  <si>
    <t>老军乡
丰城村</t>
  </si>
  <si>
    <t>投入常态化帮扶资金80万元，引进药材色选机1套，全自动清洗机1套、烘干设备1套，切片机10套，修建晾晒库300平方米。</t>
  </si>
  <si>
    <t>项目以产业发展为纽带，在就业、增收与区域发展层面形成多重社会效益，可吸纳周边群众不少于10人务工就业，提供临时务工岗位40余个，切实增加群众务工收入。项目建成后，形成的资产归丰城村村集体经济组织所有，由村集体经济组织自主经营或租赁经营。资产租赁收益率原则上不低于最新的1年期贷款市场报价利率（LPR）。</t>
  </si>
  <si>
    <t>老军乡潘庄村蓄水池建设项目</t>
  </si>
  <si>
    <t>老军乡
潘庄村</t>
  </si>
  <si>
    <t>新建3.3万立方米蓄水池1座，铺设引水管道103米，出水管道55米，检查井4座。</t>
  </si>
  <si>
    <t>可优化区域水资源配置与生态效益，通过蓄积地表水、丰蓄枯用，有效解决老军乡潘庄社农业灌溉用水时空分布不均匀和养殖园区用水困难问题，提高农田灌溉和规模化种养产业水源供水保障程度，进一步完善农村的灌溉网络。项目建成后,形成的资产确权至老军河水资源保护利用所，并负责运营及管护。</t>
  </si>
  <si>
    <t>老军河水资源保护利用所</t>
  </si>
  <si>
    <t>县水务局涉水项目</t>
  </si>
  <si>
    <t>大马营镇新墩村马铃薯种薯繁育基地建设项目</t>
  </si>
  <si>
    <t>大马营镇新墩村</t>
  </si>
  <si>
    <t>在新墩村硬化地坪1300㎡，铺设灌溉管网2.3km（PE管315mm），并配套附属设施。</t>
  </si>
  <si>
    <t>项目的实施，将有效改善马铃薯产业生产条件，推动马铃薯产业转型升级，示范带动马铃薯从制种培育到规模种植，再到观光采摘全产业链协同发展。项目建成后，形成的资产归新墩村村集体经济组组所有，由村集体自主经营。</t>
  </si>
  <si>
    <t>大马营镇人民政府</t>
  </si>
  <si>
    <t>种子中心</t>
  </si>
  <si>
    <t>大马营镇新泉村糯青稞产业基地基础设施建设项目</t>
  </si>
  <si>
    <r>
      <rPr>
        <sz val="12"/>
        <color rgb="FF000000"/>
        <rFont val="宋体"/>
        <charset val="134"/>
      </rPr>
      <t>大马营镇</t>
    </r>
    <r>
      <rPr>
        <sz val="12"/>
        <color rgb="FF000000"/>
        <rFont val="宋体"/>
        <charset val="134"/>
      </rPr>
      <t xml:space="preserve">
</t>
    </r>
    <r>
      <rPr>
        <sz val="12"/>
        <color rgb="FF000000"/>
        <rFont val="宋体"/>
        <charset val="134"/>
      </rPr>
      <t>新泉村</t>
    </r>
  </si>
  <si>
    <t>在新泉村新建糯青稞仓储库两座共1500㎡（长15m,宽50m），硬化糯青稞产业路5000㎡，购置糯青稞种子精选机1套。</t>
  </si>
  <si>
    <t>项目实施后，可延长糯青稞产业链，提升糯青稞产业附加值，扩大糯青稞种植面积，形成规模化种植基地，直接提高群众收入水平。项目建成后，形成的资产归新泉村村集体所有，由村集体自主经营。</t>
  </si>
  <si>
    <r>
      <rPr>
        <sz val="12"/>
        <color rgb="FF000000"/>
        <rFont val="宋体"/>
        <charset val="134"/>
      </rPr>
      <t>县农业</t>
    </r>
    <r>
      <rPr>
        <sz val="12"/>
        <color rgb="FF000000"/>
        <rFont val="宋体"/>
        <charset val="134"/>
      </rPr>
      <t xml:space="preserve">
</t>
    </r>
    <r>
      <rPr>
        <sz val="12"/>
        <color rgb="FF000000"/>
        <rFont val="宋体"/>
        <charset val="134"/>
      </rPr>
      <t>农村局</t>
    </r>
  </si>
  <si>
    <t>山丹县农村产业融合发展示范园设施农业改造提升项目</t>
  </si>
  <si>
    <t>续建</t>
  </si>
  <si>
    <t>清泉镇
清泉村</t>
  </si>
  <si>
    <t>项目总投资439万元，对清泉村原有75座钢架大棚（总建筑面积220000㎡）维修改造。
1.投入常态化帮扶资金174万元，采购棚膜239650㎡（棚身膜220000㎡，棚头膜19650㎡）、配套安装电动卷膜机300台、电动卷膜机控制箱150个、放风滑轮组5500套。
2.自筹资金265万元，购置自动放风机50套、水肥一体化设备10套，新建防护围栏3000m。</t>
  </si>
  <si>
    <t>项目建成后，每年为经营主体新增经济收入，带动周边农户就业；通过废弃材料清理与节水设备应用，减少农业面源污染，水资源消耗降低25%，项目区土壤质量与环境卫生显著改善。显著提高土地产出率、劳动生产率、资源利用率，稳步提升蔬菜生产能力，促进农民持续增收。项目建成后，常态化帮扶资金形成的资产归国有企业山丹县现代农业投资有限公司所有，由其经营及资产管护，其中资产收益的70%分配至清泉村村集体，30%分配至县现代农业投资有限公司。</t>
  </si>
  <si>
    <t>吸纳务工</t>
  </si>
  <si>
    <t>县现代农业投资有限公司</t>
  </si>
  <si>
    <t>山丹育种繁育基地改造提升项目</t>
  </si>
  <si>
    <t>清泉镇
南湖村
郇庄村</t>
  </si>
  <si>
    <t>总投资213万元。
1.投入常态化帮扶资金89万元，用于在瞭高山养殖园区新建标准化育种羊舍2座，总建筑面积1740㎡；新建220㎡设备间1座。
2.企业自筹124万元，一是改造瞭高山养殖园区现有设备间、物资储藏室、兽药储藏室、生产值守宿舍等生产用房。完善羊舍内部供水、供电、采暖全套基础设施，实现厂区水电全覆盖。二是对郇庄村一社良种繁育场现有种子晾晒大棚棚顶、仓库棚顶实施改造，两处棚顶改造总面积800㎡，同步配套安装卷帘门12樘。</t>
  </si>
  <si>
    <t>本项目完成后可显著提高良种产量与纯度，降低生产成本，提升基地供种能力与市场竞争力，实现稳定增收与长效盈利，同时带动养殖户就业增收，保障区域种业安全，经济、社会与生态效益显著。项目建成后，帮扶资金形成的资产归山丹县智禾良种农业开发有限公司所有，由该公司负责经营，其中资产收益的70%分配至南湖村、郇庄村村集体，30%分配至县智禾良种农业开发有限责任公司。</t>
  </si>
  <si>
    <t>吸纳就业
房屋租赁</t>
  </si>
  <si>
    <t>二</t>
  </si>
  <si>
    <t>乡村建设</t>
  </si>
  <si>
    <t>山丹县2026年农村人居环境整治项目</t>
  </si>
  <si>
    <r>
      <rPr>
        <sz val="8"/>
        <rFont val="宋体"/>
        <charset val="134"/>
      </rPr>
      <t>投入常态化帮扶资金333万元，在北滩村、南湖村、西街村、郇庄村、拾号村等51个村有序推进农村人居环境改善。其中：清泉镇安排资金45万元，在北滩村、南湖村、西街村、郇庄村、拾号村拆除及清运私搭乱建、残垣断壁15000m</t>
    </r>
    <r>
      <rPr>
        <sz val="8"/>
        <rFont val="方正书宋_GBK"/>
        <charset val="134"/>
      </rPr>
      <t>³</t>
    </r>
    <r>
      <rPr>
        <sz val="8"/>
        <rFont val="宋体"/>
        <charset val="134"/>
      </rPr>
      <t>；位奇镇安排资金51万元，在位奇镇张湾村、永兴村、孙家营村拆除并修复破损路面2540㎡，在廿里堡村维修改造垃圾池一座（10m*9m）。霍城镇安排资金48万元，对山丹县霍城镇14个村清理村内残垣断壁；对村内道路两侧环境卫生进行整治；新建垃圾收集点6处；购置垃圾斗10个；路灯20盏；扫雪车扫雪刷头1个。陈户镇安排资金48万元，购置电动垃圾车16辆（每村4辆），修整4个村沿路沿线道路路肩20km，清理4个村沿路沿线道路两边乱堆乱放杂草16km，清运垃圾收集点垃圾4处（每村1处）。东乐镇安排资金30万元，在城西村新建垃圾收集点1处（规格6m×8m×3m），并搭建彩钢棚80㎡；在大桥村、小寨村、五墩村、城东村、西屯村、大寨村、十里堡村、静安村、山羊堡村、城西村分别新建25㎡的垃圾收集点。大马营镇安排资金51万元，在双泉村安装路灯30盏（6米高）、购置电动三轮垃圾车4辆、勾臂式专业垃圾斗（4立方）3个；在夹河村安装路灯20盏（6米高）、购置电动三轮垃圾车4辆、勾臂式专业垃圾斗（4立方）3个；在花寨村清理垃圾堆1处、铺设透水砖300㎡、购置电动三轮垃圾车4辆、勾臂式专业垃圾斗（4立方）3个；在马营村清理断壁残垣6处、清理垃圾堆3处、购置电动三轮垃圾车4辆、勾臂式专业垃圾斗（4立方）3个；在下河村安装路灯10盏（6米高）、清理垃圾堆1处、购置电动三轮垃圾车4辆、勾臂式专业垃圾斗（4立方）3个。李桥乡安排资金30万元，沿路沿线危旧房屋改造及残垣断壁拆除18km，清理垃圾20吨、整理道路两边乱堆乱放杂物18km。老军乡安排资金30万元，在丰城村维修铺设渗水砖500平方米，安装路沿石400米。在老军村维修铺设渗水砖200平方米，安装路沿石200米。在祝庄村铺设渗水砖1000平方米。在潘庄村维修铺设渗水砖250平方米。</t>
    </r>
  </si>
  <si>
    <t>生态方面，通过拆除危旧违建、清理乱堆乱放与垃圾、实施绿化美化，有效消除“脏乱差”现象，提升村庄生态空间质量；社会方面，推动形成政府主导、村民参与的共管共治格局，增强群众获得感与文明意识，提升基层治理能力；经济方面，环境改善为乡村旅游、特色产业发展创造有利条件，降低长期治理成本，盘活闲置资源，将有力助推全县农村从干净整洁迈向舒适宜居，为乡村振兴提供坚实的环境支撑。项目建成后,形成的资产归相关村村集体经济组织所有，由村集体经济组织负责管护。</t>
  </si>
  <si>
    <t>/</t>
  </si>
  <si>
    <t>各乡镇人民政府</t>
  </si>
  <si>
    <t>乡村
振兴股</t>
  </si>
  <si>
    <t>大马营镇马营村“和美乡村”基础设施建设项目</t>
  </si>
  <si>
    <t>大马营镇马营村</t>
  </si>
  <si>
    <t>在马营村改造道路5500㎡（长1100米，宽5米),更换路沿石2200m，更换道路两侧透水砖3000㎡，硬化地坪600㎡。</t>
  </si>
  <si>
    <t>该项目实施后，进一步改善马营村道路基础设施，改善人居环境，优化公共资源，为进一步打造和美乡村奠定基础。项目建成后，形成的资产归马营村村集体经济组织所有，由村集体经济组织负责管护。</t>
  </si>
  <si>
    <t>位奇镇高寨村“和美乡村”基础设施建设项目</t>
  </si>
  <si>
    <t>位奇镇  高寨村</t>
  </si>
  <si>
    <t>维修村组道路500米，新建垃圾池2座，修建U70渠道3公里，并完善相关配套设施。</t>
  </si>
  <si>
    <t>项目实施后进一步将改善高寨村的基础设施条件和人居环境，为美乡村建设奠定基础，项目建成后，形成的资产归高寨村村集体经济组织所有，由村集体经济组织负责管护。</t>
  </si>
  <si>
    <t>霍城镇西关村集中安置点污水处理站提升项目</t>
  </si>
  <si>
    <t>霍城镇
西关村</t>
  </si>
  <si>
    <t>投入常态化帮扶资金98万元，在西关村改造提升100立方一体化污水处理站1座及相关配套设施（采用A2O+沉淀池工艺），改造污水管网600米，污水检查井15座，拆除新建路面600平方米，防护栏120米、修建设备间1座、改造电网300米及其配套设施。</t>
  </si>
  <si>
    <t>项目实施后，可实现雨水、污水分流处置，彻底解决污水直排问题，有效削减水体污染物，显著改善村庄河道及周边水环境质量，恢复水生态功能。此外，雨水可通过收集系统资源化利用，节约水资源，污水经处理后达标排放或循环利用，降低环境治理成本。形成资产归西关村村集体所有，由西关村村集体负责管护，管护费由村集体负责。</t>
  </si>
  <si>
    <t>县住建局</t>
  </si>
  <si>
    <t>老军乡人饮提升改造工程</t>
  </si>
  <si>
    <t>老军乡
老军村
孙庄村
丰城村
祝庄村
潘庄村</t>
  </si>
  <si>
    <t>改建容积500立方米蓄水池2座；改建供水管道总长9.3km，其中DN160PE管4.3km、DN110PE管3.9km、DN50PE管1.1km；建设阀门井、检查井、支墩等管线附属建筑物等配套设施。</t>
  </si>
  <si>
    <t>解决老军乡部分区域季节性供水不稳定问题，进一步保障规模化种养业稳定用水、保障为玫瑰精深加工、中药材饮片加工等产业园提供生活用水，支撑保障玫瑰之约农旅发展示范基地、玫瑰庄园提供生活用水，同时可有效提升片区内的开发区及老军乡人民政府等11家企事业单位的供水保障能力 。项目建成后,形成的资产确权至老军河水资源保护利用所，并负责运营及管护。</t>
  </si>
  <si>
    <t>李桥乡河湾村至东沟村沿路沿线基础设施提升项目</t>
  </si>
  <si>
    <t>李桥乡
上寨村
下寨村</t>
  </si>
  <si>
    <t>整理路肩6km，边坡修整3500㎡，混凝土路面1550㎡，铺设透水砖5830㎡、路沿石4800m，拆除残垣断壁1800㎡。</t>
  </si>
  <si>
    <t>项目建设过程中，可吸纳闲散劳动力20余人，人均年收入增加5000元以上，提高群众生活幸福感。项目建成后,形成的资产归相关村村集体经济组织所有，由村集体经济组织负责管护。</t>
  </si>
  <si>
    <t>李桥乡
人民政府</t>
  </si>
  <si>
    <t>东乐镇易地搬迁安置点基础设施提升改造项目</t>
  </si>
  <si>
    <t>改造易地搬迁安置点自来水管网2.6公里，安装污水管网2公里，对易地搬迁安置点楼顶进行防水改造1200平方米，并配套附属设施。</t>
  </si>
  <si>
    <t>项目建成后能够能保障居民用水安全、改善卫生环境、保护房屋，增强居民归属感，吸引人才，带动周边产业，推动安置点经济社会可持续发展。项目建成后,形成的资产归城西村集体经济组织所有，由村集体经济组织管护。</t>
  </si>
  <si>
    <t>山丹县老军乡2026年消费帮扶优质产区基础设施建设中央财政以工代赈项目</t>
  </si>
  <si>
    <t>老军乡
潘庄村
老军村
郭泉村
孙庄村</t>
  </si>
  <si>
    <t>人行道铺设透水砖6000平方米，安装路沿石923米，修建U70型渠道5公里。</t>
  </si>
  <si>
    <t>通过项目实施，可以彻底改变农村基础设施薄弱、农业生产力落后的现状，提高贫困人口综合素质，提升自我发展能力，变“输血”式扶贫为“造血”式扶贫，贫富差距逐步改善，教育、医疗、卫生、就业、救济等社会保障体系逐步完善，实现公共服务均等化。产业化项目带动了就业和农村富余劳动力转移，促进了农民增收，有利于维护社会和谐稳定。项目建成后,形成的资产归相关村村集体经济组织所有，由村集体经济组织管护。</t>
  </si>
  <si>
    <t>大马营镇马营村污水处理站改造提升项目</t>
  </si>
  <si>
    <t>改建</t>
  </si>
  <si>
    <t>在马营村改造提升一体化污水处理设备（60 m³/d）一座、HDPE双壁波纹管DN300管1300米，污水检查井30座、50m³化粪池一座，面包砖拆除恢复350㎡，拆除原有DN300管道500米、铺设面包砖260m²、检查井30座、路面拆除及恢复500㎡，围栏120米及其他配套附属设施。新建钢筋混凝土设备间1座，并配套保温设施。</t>
  </si>
  <si>
    <t>项目通过改造提升马营村污水处理站处理能力，实现环境、社会、经济与治理四大效益协同，显著提升镇域内人居环境与生态质量 。村容村貌得到显著改善，“污水乱流、垃圾乱堆”现象根治，有效促进基础设施完善，助力“和美乡村”建设。项目建成后，形成资产归马营村，由马营村村集体负责管护。</t>
  </si>
  <si>
    <t>大马营镇花寨村污水处理站改造提升项目</t>
  </si>
  <si>
    <t>大马营镇花寨村</t>
  </si>
  <si>
    <t>在花寨村改造提升一体化污水处理设备（60 m³/d）一台，HDPE双壁波纹管DN300管道900米，PE（DN65）管150米，穿路顶管（DN65）150米，50m³化粪池一座，路面拆除及恢复150㎡，提升泵站1座、围栏130米、铺设面包砖240m²、均采用A2O+沉淀池工艺。新建钢筋混凝土设备间1座，并配套保温设施。</t>
  </si>
  <si>
    <t>项目通过改造提升花寨村污水处理站处理能力，实现环境、社会、经济与治理四大效益协同，显著提升村域内人居环境与生态质量 。村容村貌得到显著改善，“污水乱流、垃圾乱堆”现象根治，有效促进基础设施完善，助力“和美乡村”建设。项目建成后，形成资产归花寨村，由花寨村村集体负责管护。</t>
  </si>
  <si>
    <t>大马营镇马营村、前山村基础设施改造提升项目</t>
  </si>
  <si>
    <t>大马营镇马营村  前山村</t>
  </si>
  <si>
    <t>在前山村硬化通村道路1km,维修村社道路400㎡,新建护坡300㎡,硬化地坪450㎡，铺设透水砖2300㎡。在马营村修建护坡500㎡，铺设面包砖1500㎡。</t>
  </si>
  <si>
    <t>将进一步提升马营村、前山村整体形象，完善公共基础设施，改善村容村貌。项目建成后，形成的资产归马营村、前山村村集体经济组织所有，由村集体经济组织负责管护。</t>
  </si>
  <si>
    <t>霍城镇西关村至刘庄村沿路沿线基础设施提升项目</t>
  </si>
  <si>
    <t>2026年6月—12月</t>
  </si>
  <si>
    <t>霍城镇
西关村
刘庄村</t>
  </si>
  <si>
    <t>对霍城镇西关村至刘庄村沿路沿线人居环境进行改造提升，更换路沿石830m,铺设渗水砖2000㎡，修建垃圾收集点1处，清淤改造雨水管网1km,硬化道路138m(4m宽115m,3m宽23m),改造D300双壁波纹污水管网340m,改造D100PVC污水管道320m。</t>
  </si>
  <si>
    <t>该项目对霍城镇西关村至刘庄村沿线人居环境实施综合提升改造，完善道路硬化、雨污管网、路面铺装及垃圾收集设施。有效解决沿线排水不畅、环境脏乱等问题，优化道路通行条件，净化村容村貌，持续改善群众居住环境。项目建成后，形成的资产归西关村、刘庄村村集体经济组织所有，由村集体经济组织负责管护。</t>
  </si>
  <si>
    <t>山丹县位奇镇农村供水管网提升改造工程</t>
  </si>
  <si>
    <t>2026年
7月—12月</t>
  </si>
  <si>
    <t>位奇镇暖泉村</t>
  </si>
  <si>
    <t>改建DN400mm1.6MPaPE管2.55公里，修建检查井2座，排气井2座，配套附属建筑物。</t>
  </si>
  <si>
    <t>项目实施后，可有效解决供水管道老化漏损、管道输水能力和承压能力不足等问题，进一步均衡管网供水压力，有效降低管网渗漏损耗，完善供水基础设施配套，进一步提升位奇镇十里堡村、高寨村，清泉镇北滩村1574户5479人供水保障能力。</t>
  </si>
  <si>
    <t xml:space="preserve">吸纳就业
</t>
  </si>
  <si>
    <t>县农村饮水安全服务中心</t>
  </si>
  <si>
    <t>山丹县水务局</t>
  </si>
  <si>
    <t>山丹县十里堡林场地下水超采治理节水基础设施建设项目</t>
  </si>
  <si>
    <t>山丹县十里堡林场辖区</t>
  </si>
  <si>
    <t>铺设φ630mmPVC输水管道0.25公里、φ75mmPE地面输水管道7.7公里，架设φ32mmPE立管0.43公里，固定镀锌三角角铁桩0.64公里，铺设φ160mmPE管道0.14公里，铺设φ32mm微喷带12公里，φ25mm滴灌带10公里，购置安装滴头5万个，铺设φ63mm管道1.2公里，购置安装镀锌钢卡1100个，购置安装φ75mm阀门160个，购置安装φ32mm阀门465个，购置安装旋转喷头370个。</t>
  </si>
  <si>
    <t>项目构建一体化灌溉保障体系，有效节约水资源、降低管护成本，提升辖区林木管护质量，增强抗旱防汛能力，助力林业产业稳产增效、长效发展。项目建成后归山丹县十里堡林场所有，由山丹县十里堡林场管护</t>
  </si>
  <si>
    <t>山丹县十里堡林场</t>
  </si>
  <si>
    <t>县林业和草原局</t>
  </si>
  <si>
    <t>三</t>
  </si>
  <si>
    <t>就业项目</t>
  </si>
  <si>
    <t>乡村工匠产业发展项目</t>
  </si>
  <si>
    <t>山丹县</t>
  </si>
  <si>
    <r>
      <rPr>
        <sz val="9"/>
        <color rgb="FF000000"/>
        <rFont val="宋体"/>
        <charset val="134"/>
      </rPr>
      <t>投入资金20万元，以发展培育乡村工匠为重点，推动剪纸刻绘、陶瓷烧制技艺活态传承、打造县域乡村工匠文化产业名片。一是投入资金15万元，举办以剪纸刻绘、陶瓷烧制技艺的培训班1期50人；二是投入资金5万元，用于支持乡村工匠发展。其中，投资2.5万元，用于采购专业调温烙画机、麦秆专用打磨整平机、工业调温电熨斗、UV高强固化灯箱、真空加热覆膜机、半自动 UV 淋胶机、CO</t>
    </r>
    <r>
      <rPr>
        <sz val="9"/>
        <color rgb="FF000000"/>
        <rFont val="Times New Roman"/>
        <charset val="134"/>
      </rPr>
      <t>₂</t>
    </r>
    <r>
      <rPr>
        <sz val="9"/>
        <color rgb="FF000000"/>
        <rFont val="宋体"/>
        <charset val="134"/>
      </rPr>
      <t>激光雕刻切割机等剪纸刻绘设备工具；投资2.5万元，用于采购修坯刀、拉坯机、泥塑工具套、雕刻刀等陶瓷烧制设备工具。</t>
    </r>
  </si>
  <si>
    <t>项目通过开展传统技艺培训、配备专业生产设备，有效推动剪纸刻绘、陶瓷烧制技艺活态传承，打造山丹乡村工匠特色文化品牌，助力本土文创产品对外推广，同时培育壮大乡村工匠队伍，拓宽重点群体就业渠道，预计带动60人实现就近就业，进一步夯实乡村文化产业发展基础，持续巩固拓展脱贫攻坚成果，实现文化传承、产业发展与群众增收互促共进。</t>
  </si>
  <si>
    <t>技能服务
吸纳就业</t>
  </si>
  <si>
    <t>县农广校</t>
  </si>
  <si>
    <t>乡村公益性岗位补贴（爱心理发员）</t>
  </si>
  <si>
    <t>为全县134名爱心理发员等乡村公益性岗位人员发放岗位补贴，每人每月500元，合计80.4万元。其中：省级资金9.15万元，县级资金43.8万元，现还需省级配套资金27.45万元。</t>
  </si>
  <si>
    <t>为134名脱贫人口提供了稳定的乡村公益性岗位，有效保障了脱贫人口就近就地稳定就业，切实提升了脱贫家庭收入水平。</t>
  </si>
  <si>
    <t>县人社局</t>
  </si>
  <si>
    <t>四</t>
  </si>
  <si>
    <t>其他</t>
  </si>
  <si>
    <t>2026年欠发达国有林场巩固提升山丹县十里堡林场特色产业建设项目</t>
  </si>
  <si>
    <t>提升改造经济林果园34亩，栽植梨、杏苗木3000株；林下种植白芍2.5亩，栽植白芍6600株；引进栽植抗寒月季5亩，栽植抗寒月季13000株；新建晒场500平方米、铺设φ630mm输水管道1.1公里。</t>
  </si>
  <si>
    <t>一是充分提升国有林场林果、林药种植水平，推动国有林场现代化转型发展。二是通过项目实施充分发挥林场在林业产业发展方面的示范带动作用。三是通过项目实施，可有效改善项目区林区生态环境。四是通过项目实施，提升林场“造血能力”，保障林业产业长效发展。项目建成后，形成的资产归山丹县十里堡林场所有，由山丹县十里堡林场进行管护。</t>
  </si>
  <si>
    <t>五</t>
  </si>
  <si>
    <t>项目管理费</t>
  </si>
  <si>
    <t>2026年
6月-
12月</t>
  </si>
  <si>
    <t>用于支持项目的前期设计、评审、招标、监理、验收等与项目管理相关支出。</t>
  </si>
  <si>
    <t>加强项目资金调研、管理，提高项目管理水平。</t>
  </si>
  <si>
    <t>中省第二批常态化帮扶资金项目管理费</t>
  </si>
  <si>
    <t>实施单位</t>
  </si>
  <si>
    <t>资金</t>
  </si>
  <si>
    <t>管理费</t>
  </si>
  <si>
    <t>备注</t>
  </si>
  <si>
    <t>中央</t>
  </si>
  <si>
    <t>省级</t>
  </si>
  <si>
    <t>清泉镇</t>
  </si>
  <si>
    <t>位奇镇</t>
  </si>
  <si>
    <t>霍城镇</t>
  </si>
  <si>
    <t>东乐镇</t>
  </si>
  <si>
    <t>陈户镇</t>
  </si>
  <si>
    <t>大马营镇</t>
  </si>
  <si>
    <t>李桥乡</t>
  </si>
  <si>
    <t>老军乡</t>
  </si>
  <si>
    <t>水务局</t>
  </si>
  <si>
    <t>智禾良种</t>
  </si>
  <si>
    <t>农投公司</t>
  </si>
  <si>
    <t>十里堡林场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</si>
</sst>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00_ "/>
    <numFmt numFmtId="178" formatCode="0_);[Red]\(0\)"/>
  </numFmts>
  <fonts count="48">
    <font>
      <sz val="12"/>
      <color theme="1"/>
      <name val="等线"/>
      <charset val="134"/>
      <scheme val="minor"/>
    </font>
    <font>
      <sz val="20"/>
      <color theme="1"/>
      <name val="方正小标宋简体"/>
      <charset val="134"/>
    </font>
    <font>
      <sz val="12"/>
      <color theme="1"/>
      <name val="黑体"/>
      <charset val="134"/>
    </font>
    <font>
      <sz val="12"/>
      <name val="等线"/>
      <charset val="134"/>
    </font>
    <font>
      <b/>
      <sz val="12"/>
      <name val="宋体"/>
      <charset val="134"/>
    </font>
    <font>
      <sz val="12"/>
      <name val="黑体"/>
      <charset val="134"/>
    </font>
    <font>
      <sz val="12"/>
      <color rgb="FFFF0000"/>
      <name val="等线"/>
      <charset val="134"/>
    </font>
    <font>
      <sz val="12"/>
      <name val="等线"/>
      <charset val="134"/>
      <scheme val="minor"/>
    </font>
    <font>
      <sz val="12"/>
      <name val="宋体"/>
      <charset val="134"/>
    </font>
    <font>
      <sz val="11"/>
      <name val="等线"/>
      <charset val="134"/>
    </font>
    <font>
      <sz val="14"/>
      <name val="黑体"/>
      <charset val="134"/>
    </font>
    <font>
      <sz val="28"/>
      <name val="方正小标宋简体"/>
      <charset val="134"/>
    </font>
    <font>
      <sz val="28"/>
      <name val="Times New Roman"/>
      <charset val="134"/>
    </font>
    <font>
      <sz val="16"/>
      <name val="黑体"/>
      <charset val="134"/>
    </font>
    <font>
      <sz val="14"/>
      <name val="国标黑体"/>
      <charset val="134"/>
    </font>
    <font>
      <sz val="12"/>
      <color rgb="FF000000"/>
      <name val="宋体"/>
      <charset val="134"/>
    </font>
    <font>
      <sz val="12"/>
      <color theme="1"/>
      <name val="宋体"/>
      <charset val="134"/>
    </font>
    <font>
      <sz val="14"/>
      <color rgb="FF000000"/>
      <name val="宋体"/>
      <charset val="134"/>
    </font>
    <font>
      <sz val="12"/>
      <name val="方正书宋_GBK"/>
      <charset val="134"/>
    </font>
    <font>
      <sz val="11"/>
      <name val="宋体"/>
      <charset val="134"/>
    </font>
    <font>
      <b/>
      <sz val="10"/>
      <name val="Times New Roman"/>
      <charset val="134"/>
    </font>
    <font>
      <sz val="8"/>
      <name val="宋体"/>
      <charset val="134"/>
    </font>
    <font>
      <sz val="12"/>
      <name val="国标黑体"/>
      <charset val="134"/>
    </font>
    <font>
      <sz val="9"/>
      <color rgb="FF000000"/>
      <name val="宋体"/>
      <charset val="134"/>
    </font>
    <font>
      <sz val="11"/>
      <color rgb="FF000000"/>
      <name val="宋体"/>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8"/>
      <name val="方正书宋_GBK"/>
      <charset val="134"/>
    </font>
    <font>
      <sz val="12"/>
      <color rgb="FF000000"/>
      <name val="方正书宋_GBK"/>
      <charset val="134"/>
    </font>
    <font>
      <sz val="9"/>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2" borderId="13"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4" applyNumberFormat="0" applyFill="0" applyAlignment="0" applyProtection="0">
      <alignment vertical="center"/>
    </xf>
    <xf numFmtId="0" fontId="32" fillId="0" borderId="14" applyNumberFormat="0" applyFill="0" applyAlignment="0" applyProtection="0">
      <alignment vertical="center"/>
    </xf>
    <xf numFmtId="0" fontId="33" fillId="0" borderId="15" applyNumberFormat="0" applyFill="0" applyAlignment="0" applyProtection="0">
      <alignment vertical="center"/>
    </xf>
    <xf numFmtId="0" fontId="33" fillId="0" borderId="0" applyNumberFormat="0" applyFill="0" applyBorder="0" applyAlignment="0" applyProtection="0">
      <alignment vertical="center"/>
    </xf>
    <xf numFmtId="0" fontId="34" fillId="3" borderId="16" applyNumberFormat="0" applyAlignment="0" applyProtection="0">
      <alignment vertical="center"/>
    </xf>
    <xf numFmtId="0" fontId="35" fillId="4" borderId="17" applyNumberFormat="0" applyAlignment="0" applyProtection="0">
      <alignment vertical="center"/>
    </xf>
    <xf numFmtId="0" fontId="36" fillId="4" borderId="16" applyNumberFormat="0" applyAlignment="0" applyProtection="0">
      <alignment vertical="center"/>
    </xf>
    <xf numFmtId="0" fontId="37" fillId="5" borderId="18" applyNumberFormat="0" applyAlignment="0" applyProtection="0">
      <alignment vertical="center"/>
    </xf>
    <xf numFmtId="0" fontId="38" fillId="0" borderId="19" applyNumberFormat="0" applyFill="0" applyAlignment="0" applyProtection="0">
      <alignment vertical="center"/>
    </xf>
    <xf numFmtId="0" fontId="39" fillId="0" borderId="20" applyNumberFormat="0" applyFill="0" applyAlignment="0" applyProtection="0">
      <alignment vertical="center"/>
    </xf>
    <xf numFmtId="0" fontId="40" fillId="6" borderId="0" applyNumberFormat="0" applyBorder="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4" fillId="11" borderId="0" applyNumberFormat="0" applyBorder="0" applyAlignment="0" applyProtection="0">
      <alignment vertical="center"/>
    </xf>
    <xf numFmtId="0" fontId="43" fillId="12" borderId="0" applyNumberFormat="0" applyBorder="0" applyAlignment="0" applyProtection="0">
      <alignment vertical="center"/>
    </xf>
    <xf numFmtId="0" fontId="43"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3" fillId="32" borderId="0" applyNumberFormat="0" applyBorder="0" applyAlignment="0" applyProtection="0">
      <alignment vertical="center"/>
    </xf>
  </cellStyleXfs>
  <cellXfs count="106">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1" xfId="0" applyBorder="1" applyAlignment="1">
      <alignment horizontal="center"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7" fillId="0" borderId="0" xfId="0" applyFont="1" applyFill="1">
      <alignment vertical="center"/>
    </xf>
    <xf numFmtId="0" fontId="8" fillId="0" borderId="0" xfId="0" applyFont="1" applyFill="1">
      <alignment vertical="center"/>
    </xf>
    <xf numFmtId="0" fontId="9" fillId="0" borderId="0" xfId="0" applyFont="1" applyFill="1">
      <alignment vertical="center"/>
    </xf>
    <xf numFmtId="0" fontId="8" fillId="0" borderId="0" xfId="0" applyFont="1" applyFill="1" applyAlignment="1">
      <alignment horizontal="center" vertical="center"/>
    </xf>
    <xf numFmtId="0" fontId="8" fillId="0" borderId="0" xfId="0" applyFont="1" applyFill="1" applyAlignment="1">
      <alignment horizontal="left" vertical="center"/>
    </xf>
    <xf numFmtId="0" fontId="10" fillId="0" borderId="0" xfId="0" applyFont="1" applyFill="1" applyAlignment="1">
      <alignment horizontal="left" vertical="center"/>
    </xf>
    <xf numFmtId="0" fontId="11" fillId="0" borderId="0" xfId="0" applyFont="1" applyFill="1" applyAlignment="1">
      <alignment horizontal="center" vertical="center"/>
    </xf>
    <xf numFmtId="0" fontId="12" fillId="0" borderId="0" xfId="0" applyFont="1" applyFill="1" applyAlignment="1">
      <alignment horizontal="left" vertical="center"/>
    </xf>
    <xf numFmtId="0" fontId="12" fillId="0" borderId="0" xfId="0" applyFont="1" applyFill="1" applyAlignment="1">
      <alignment horizontal="center" vertical="center"/>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0" fontId="10" fillId="0" borderId="1"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5" fillId="0" borderId="5" xfId="0" applyFont="1" applyFill="1" applyBorder="1" applyAlignment="1" applyProtection="1">
      <alignment horizontal="center" vertical="center" wrapText="1"/>
    </xf>
    <xf numFmtId="0" fontId="5" fillId="0" borderId="6"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5" fillId="0" borderId="7" xfId="0" applyFont="1" applyFill="1" applyBorder="1" applyAlignment="1" applyProtection="1">
      <alignment horizontal="center" vertical="center" wrapText="1"/>
    </xf>
    <xf numFmtId="0" fontId="5" fillId="0" borderId="8" xfId="0" applyFont="1" applyFill="1" applyBorder="1" applyAlignment="1" applyProtection="1">
      <alignment horizontal="center" vertical="center" wrapText="1"/>
    </xf>
    <xf numFmtId="0" fontId="5" fillId="0" borderId="9"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0" fontId="5" fillId="0" borderId="4" xfId="0" applyFont="1" applyFill="1" applyBorder="1" applyAlignment="1" applyProtection="1">
      <alignment horizontal="justify" vertical="center"/>
    </xf>
    <xf numFmtId="0" fontId="5" fillId="0" borderId="1" xfId="0" applyFont="1" applyFill="1" applyBorder="1" applyAlignment="1" applyProtection="1">
      <alignment horizontal="justify" vertical="center"/>
    </xf>
    <xf numFmtId="0" fontId="5" fillId="0" borderId="10" xfId="0" applyFont="1" applyFill="1" applyBorder="1" applyAlignment="1" applyProtection="1">
      <alignment horizontal="justify" vertical="center"/>
    </xf>
    <xf numFmtId="0" fontId="8" fillId="0" borderId="1" xfId="0" applyFont="1" applyFill="1" applyBorder="1" applyAlignment="1" applyProtection="1">
      <alignment horizontal="center" vertical="center"/>
    </xf>
    <xf numFmtId="0" fontId="8" fillId="0" borderId="1" xfId="0" applyFont="1" applyFill="1" applyBorder="1" applyAlignment="1">
      <alignment horizontal="justify"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pplyProtection="1">
      <alignment horizontal="center" vertical="center" wrapText="1"/>
    </xf>
    <xf numFmtId="0" fontId="8" fillId="0" borderId="4"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15" fillId="0" borderId="1" xfId="0" applyFont="1" applyFill="1" applyBorder="1" applyAlignment="1" applyProtection="1">
      <alignment horizontal="justify" vertical="center" wrapText="1"/>
    </xf>
    <xf numFmtId="0" fontId="8" fillId="0" borderId="1" xfId="0" applyFont="1" applyFill="1" applyBorder="1" applyAlignment="1" applyProtection="1">
      <alignment horizontal="justify" vertical="center" wrapText="1"/>
    </xf>
    <xf numFmtId="0" fontId="15" fillId="0" borderId="1" xfId="0" applyFont="1" applyFill="1" applyBorder="1" applyAlignment="1" applyProtection="1">
      <alignment horizontal="center" vertical="center" wrapText="1"/>
    </xf>
    <xf numFmtId="0" fontId="8" fillId="0" borderId="1" xfId="0" applyFont="1" applyFill="1" applyBorder="1" applyProtection="1">
      <alignment vertical="center"/>
    </xf>
    <xf numFmtId="0" fontId="8" fillId="0" borderId="4" xfId="0" applyFont="1" applyFill="1" applyBorder="1" applyAlignment="1" applyProtection="1">
      <alignment horizontal="center" vertical="center" wrapText="1"/>
    </xf>
    <xf numFmtId="0" fontId="8" fillId="0" borderId="10" xfId="0" applyFont="1" applyFill="1" applyBorder="1" applyAlignment="1" applyProtection="1">
      <alignment horizontal="center" vertical="center" wrapText="1"/>
    </xf>
    <xf numFmtId="0" fontId="3" fillId="0" borderId="1" xfId="0" applyFont="1" applyFill="1" applyBorder="1">
      <alignment vertical="center"/>
    </xf>
    <xf numFmtId="0" fontId="16" fillId="0" borderId="1" xfId="0" applyFont="1" applyFill="1" applyBorder="1" applyAlignment="1">
      <alignment horizontal="justify" vertical="center" indent="2"/>
    </xf>
    <xf numFmtId="0" fontId="17" fillId="0" borderId="1" xfId="0" applyFont="1" applyFill="1" applyBorder="1" applyAlignment="1" applyProtection="1">
      <alignment horizontal="center" vertical="center" wrapText="1"/>
    </xf>
    <xf numFmtId="49" fontId="17" fillId="0" borderId="1" xfId="0" applyNumberFormat="1" applyFont="1" applyFill="1" applyBorder="1" applyAlignment="1" applyProtection="1">
      <alignment horizontal="center" vertical="center" wrapText="1"/>
    </xf>
    <xf numFmtId="0" fontId="8" fillId="0" borderId="11" xfId="0" applyFont="1" applyFill="1" applyBorder="1" applyAlignment="1" applyProtection="1">
      <alignment horizontal="center" vertical="center" wrapText="1"/>
    </xf>
    <xf numFmtId="0" fontId="18" fillId="0" borderId="10" xfId="0" applyFont="1" applyFill="1" applyBorder="1" applyAlignment="1" applyProtection="1">
      <alignment horizontal="center" vertical="center"/>
    </xf>
    <xf numFmtId="0" fontId="8"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justify" vertical="center" wrapText="1"/>
    </xf>
    <xf numFmtId="0" fontId="15" fillId="0" borderId="1" xfId="0" applyFont="1" applyFill="1" applyBorder="1" applyAlignment="1" applyProtection="1">
      <alignment horizontal="center" vertical="center"/>
    </xf>
    <xf numFmtId="176" fontId="8" fillId="0" borderId="1" xfId="0" applyNumberFormat="1" applyFont="1" applyFill="1" applyBorder="1" applyAlignment="1" applyProtection="1">
      <alignment horizontal="justify" vertical="center" wrapText="1"/>
    </xf>
    <xf numFmtId="0" fontId="8" fillId="0" borderId="1" xfId="0" applyFont="1" applyFill="1" applyBorder="1" applyAlignment="1" applyProtection="1">
      <alignment vertical="center" wrapText="1"/>
    </xf>
    <xf numFmtId="0" fontId="8" fillId="0" borderId="1" xfId="0" applyFont="1" applyFill="1" applyBorder="1" applyAlignment="1">
      <alignment vertical="center" wrapText="1"/>
    </xf>
    <xf numFmtId="0" fontId="16" fillId="0" borderId="1" xfId="0" applyFont="1" applyFill="1" applyBorder="1" applyAlignment="1" applyProtection="1">
      <alignment horizontal="center" vertical="center"/>
    </xf>
    <xf numFmtId="0" fontId="16" fillId="0" borderId="11" xfId="0" applyFont="1" applyFill="1" applyBorder="1" applyAlignment="1">
      <alignment horizontal="center" vertical="center"/>
      <extLst>
        <ext xmlns:etc="http://www.wps.cn/officeDocument/2017/etCustomData" uri="{F19249F5-4A6E-446B-B59F-E2C9F2DAA1D5}">
          <etc:displayText val="2"/>
        </ext>
      </extLst>
    </xf>
    <xf numFmtId="0" fontId="16" fillId="0" borderId="1" xfId="0" applyFont="1" applyFill="1" applyBorder="1" applyAlignment="1" applyProtection="1">
      <alignment horizontal="center" vertical="center" wrapText="1"/>
    </xf>
    <xf numFmtId="0" fontId="8" fillId="0" borderId="11" xfId="0" applyFont="1" applyFill="1" applyBorder="1" applyAlignment="1">
      <alignment horizontal="center" vertical="center" wrapText="1"/>
    </xf>
    <xf numFmtId="0" fontId="8" fillId="0" borderId="11" xfId="0" applyFont="1" applyFill="1" applyBorder="1" applyAlignment="1">
      <alignment horizontal="justify" vertical="center" wrapText="1"/>
    </xf>
    <xf numFmtId="0" fontId="15" fillId="0" borderId="11" xfId="0" applyFont="1" applyFill="1" applyBorder="1" applyAlignment="1">
      <alignment horizontal="justify" vertical="center" wrapText="1"/>
    </xf>
    <xf numFmtId="0" fontId="15" fillId="0" borderId="11"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0" xfId="0" applyFont="1" applyFill="1" applyBorder="1" applyAlignment="1">
      <alignment horizontal="justify" vertical="center" wrapText="1"/>
    </xf>
    <xf numFmtId="177" fontId="15" fillId="0" borderId="11" xfId="0" applyNumberFormat="1" applyFont="1" applyFill="1" applyBorder="1" applyAlignment="1">
      <alignment horizontal="center" vertical="center" wrapText="1"/>
    </xf>
    <xf numFmtId="0" fontId="15" fillId="0" borderId="11" xfId="0" applyFont="1" applyFill="1" applyBorder="1" applyAlignment="1">
      <alignment horizontal="center" vertical="center"/>
    </xf>
    <xf numFmtId="0" fontId="15" fillId="0" borderId="11" xfId="0" applyFont="1" applyFill="1" applyBorder="1" applyAlignment="1" applyProtection="1">
      <alignment horizontal="center" vertical="center"/>
    </xf>
    <xf numFmtId="0" fontId="19" fillId="0" borderId="1" xfId="0" applyFont="1" applyFill="1" applyBorder="1" applyAlignment="1" applyProtection="1">
      <alignment horizontal="center" vertical="center"/>
    </xf>
    <xf numFmtId="0" fontId="20" fillId="0" borderId="1" xfId="0" applyFont="1" applyFill="1" applyBorder="1" applyAlignment="1" applyProtection="1">
      <alignment horizontal="center" vertical="center" wrapText="1"/>
    </xf>
    <xf numFmtId="0" fontId="20" fillId="0" borderId="1" xfId="0" applyFont="1" applyFill="1" applyBorder="1" applyAlignment="1" applyProtection="1">
      <alignment horizontal="left" vertical="center" wrapText="1"/>
    </xf>
    <xf numFmtId="0" fontId="20" fillId="0" borderId="1" xfId="0" applyFont="1" applyFill="1" applyBorder="1" applyAlignment="1" applyProtection="1">
      <alignment horizontal="justify" vertical="center"/>
    </xf>
    <xf numFmtId="0" fontId="20" fillId="0" borderId="10" xfId="0" applyFont="1" applyFill="1" applyBorder="1" applyAlignment="1" applyProtection="1">
      <alignment horizontal="justify" vertical="center"/>
    </xf>
    <xf numFmtId="0" fontId="21" fillId="0" borderId="1" xfId="0" applyFont="1" applyFill="1" applyBorder="1" applyAlignment="1">
      <alignment horizontal="justify" vertical="center" wrapText="1"/>
    </xf>
    <xf numFmtId="0" fontId="8" fillId="0" borderId="1" xfId="0" applyFont="1" applyFill="1" applyBorder="1" applyAlignment="1">
      <alignment horizontal="left" vertical="center" wrapText="1"/>
    </xf>
    <xf numFmtId="176" fontId="8" fillId="0" borderId="1" xfId="0" applyNumberFormat="1" applyFont="1" applyFill="1" applyBorder="1" applyAlignment="1" applyProtection="1">
      <alignment horizontal="center" vertical="center" wrapText="1"/>
    </xf>
    <xf numFmtId="177" fontId="8" fillId="0" borderId="1" xfId="0" applyNumberFormat="1" applyFont="1" applyFill="1" applyBorder="1" applyAlignment="1" applyProtection="1">
      <alignment horizontal="center" vertical="center" wrapText="1"/>
    </xf>
    <xf numFmtId="0" fontId="8" fillId="0" borderId="11" xfId="0" applyFont="1" applyFill="1" applyBorder="1" applyAlignment="1">
      <alignment horizontal="left" vertical="center" wrapText="1"/>
    </xf>
    <xf numFmtId="0" fontId="19" fillId="0" borderId="1" xfId="0"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justify" vertical="center" wrapText="1"/>
    </xf>
    <xf numFmtId="0" fontId="8" fillId="0" borderId="11" xfId="0" applyFont="1" applyFill="1" applyBorder="1" applyAlignment="1" applyProtection="1">
      <alignment horizontal="justify" vertical="center" wrapText="1"/>
    </xf>
    <xf numFmtId="0" fontId="8" fillId="0" borderId="11" xfId="0" applyFont="1" applyFill="1" applyBorder="1" applyAlignment="1" applyProtection="1">
      <alignment horizontal="center" vertical="center"/>
    </xf>
    <xf numFmtId="0" fontId="8" fillId="0" borderId="1" xfId="0" applyFont="1" applyFill="1" applyBorder="1" applyAlignment="1" applyProtection="1">
      <alignment horizontal="center" vertical="center" wrapText="1"/>
      <protection locked="0"/>
    </xf>
    <xf numFmtId="176" fontId="8" fillId="0" borderId="1" xfId="0" applyNumberFormat="1" applyFont="1" applyFill="1" applyBorder="1" applyAlignment="1">
      <alignment horizontal="justify" vertical="center" wrapText="1"/>
    </xf>
    <xf numFmtId="0" fontId="8"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wrapText="1"/>
    </xf>
    <xf numFmtId="176" fontId="8" fillId="0" borderId="4"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22" fillId="0" borderId="1" xfId="0" applyFont="1" applyFill="1" applyBorder="1" applyAlignment="1" applyProtection="1">
      <alignment horizontal="center" vertical="center" wrapText="1"/>
    </xf>
    <xf numFmtId="0" fontId="15" fillId="0" borderId="11" xfId="0" applyFont="1" applyFill="1" applyBorder="1" applyAlignment="1">
      <alignment horizontal="left" vertical="center" wrapText="1"/>
    </xf>
    <xf numFmtId="0" fontId="23" fillId="0" borderId="11" xfId="0" applyFont="1" applyFill="1" applyBorder="1" applyAlignment="1">
      <alignment horizontal="left" vertical="center" wrapText="1"/>
    </xf>
    <xf numFmtId="0" fontId="24" fillId="0" borderId="10" xfId="0" applyFont="1" applyFill="1" applyBorder="1" applyAlignment="1">
      <alignment horizontal="left" vertical="center" wrapText="1"/>
    </xf>
    <xf numFmtId="0" fontId="15" fillId="0" borderId="11" xfId="0" applyFont="1" applyFill="1" applyBorder="1" applyAlignment="1" applyProtection="1">
      <alignment horizontal="justify" vertical="center"/>
    </xf>
    <xf numFmtId="0" fontId="8" fillId="0" borderId="10" xfId="0" applyFont="1" applyFill="1" applyBorder="1" applyProtection="1">
      <alignment vertical="center"/>
    </xf>
    <xf numFmtId="0" fontId="8" fillId="0" borderId="1" xfId="0" applyFont="1" applyFill="1" applyBorder="1" applyAlignment="1" applyProtection="1">
      <alignment horizontal="left" vertical="center"/>
    </xf>
    <xf numFmtId="0" fontId="3" fillId="0" borderId="1" xfId="0" applyFont="1" applyFill="1" applyBorder="1" applyAlignment="1" applyProtection="1">
      <alignment horizontal="center" vertical="center"/>
    </xf>
    <xf numFmtId="0" fontId="3" fillId="0" borderId="1" xfId="0" applyFont="1" applyFill="1" applyBorder="1" applyProtection="1">
      <alignment vertical="center"/>
    </xf>
    <xf numFmtId="0" fontId="8" fillId="0" borderId="1" xfId="0" applyNumberFormat="1" applyFont="1" applyFill="1" applyBorder="1" applyAlignment="1" applyProtection="1">
      <alignment horizontal="center" vertical="center"/>
    </xf>
    <xf numFmtId="178" fontId="8" fillId="0" borderId="1" xfId="0" applyNumberFormat="1" applyFont="1" applyFill="1" applyBorder="1" applyAlignment="1" applyProtection="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3">
    <dxf>
      <font>
        <color rgb="FF9C0006"/>
      </font>
      <fill>
        <patternFill patternType="solid">
          <bgColor rgb="FFFFC7CE"/>
        </patternFill>
      </fill>
    </dxf>
    <dxf>
      <font>
        <color rgb="FFBD101E"/>
      </font>
      <fill>
        <patternFill patternType="solid">
          <bgColor rgb="FFFBC8CF"/>
        </patternFill>
      </fill>
    </dxf>
    <dxf>
      <fill>
        <patternFill patternType="solid">
          <bgColor rgb="FFF97885"/>
        </patternFill>
      </fill>
    </dxf>
  </dxf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49"/>
  <sheetViews>
    <sheetView tabSelected="1" zoomScale="70" zoomScaleNormal="70" workbookViewId="0">
      <pane ySplit="5" topLeftCell="A37" activePane="bottomLeft" state="frozen"/>
      <selection/>
      <selection pane="bottomLeft" activeCell="F37" sqref="F37"/>
    </sheetView>
  </sheetViews>
  <sheetFormatPr defaultColWidth="9" defaultRowHeight="15.6" customHeight="1"/>
  <cols>
    <col min="1" max="1" width="6.16666666666667" style="13" customWidth="1"/>
    <col min="2" max="2" width="16.1666666666667" style="14" customWidth="1"/>
    <col min="3" max="3" width="8.83333333333333" style="11" customWidth="1"/>
    <col min="4" max="4" width="9.29166666666667" style="11" customWidth="1"/>
    <col min="5" max="5" width="9.33333333333333" style="11" customWidth="1"/>
    <col min="6" max="6" width="33.6666666666667" style="14" customWidth="1"/>
    <col min="7" max="8" width="9.83333333333333" style="11" customWidth="1"/>
    <col min="9" max="10" width="10.3333333333333" style="11" customWidth="1"/>
    <col min="11" max="11" width="10.1666666666667" style="11" customWidth="1"/>
    <col min="12" max="12" width="34" style="14" customWidth="1"/>
    <col min="13" max="13" width="18.3333333333333" style="11" customWidth="1"/>
    <col min="14" max="14" width="9" style="10"/>
    <col min="15" max="15" width="8.83333333333333" style="6" customWidth="1"/>
    <col min="16" max="16" width="7.5" style="6" customWidth="1"/>
    <col min="17" max="17" width="9.16666666666667" style="6"/>
    <col min="18" max="18" width="10.3333333333333" style="6"/>
    <col min="19" max="19" width="8" style="6" customWidth="1"/>
    <col min="20" max="20" width="9.33333333333333" style="6" customWidth="1"/>
    <col min="21" max="21" width="10.5" style="11" customWidth="1"/>
    <col min="22" max="23" width="9.5" style="6" customWidth="1"/>
    <col min="24" max="24" width="9.66666666666667" style="6" customWidth="1"/>
    <col min="25" max="16384" width="9" style="10"/>
  </cols>
  <sheetData>
    <row r="1" s="6" customFormat="1" ht="25" customHeight="1" spans="1:24">
      <c r="A1" s="15" t="s">
        <v>0</v>
      </c>
      <c r="B1" s="15"/>
      <c r="C1" s="15"/>
      <c r="D1" s="15"/>
      <c r="E1" s="15"/>
      <c r="F1" s="15"/>
      <c r="G1" s="15"/>
      <c r="H1" s="15"/>
      <c r="I1" s="15"/>
      <c r="J1" s="15"/>
      <c r="K1" s="15"/>
      <c r="L1" s="15"/>
      <c r="M1" s="15"/>
      <c r="N1" s="15"/>
      <c r="O1" s="15"/>
      <c r="P1" s="15"/>
      <c r="Q1" s="15"/>
      <c r="R1" s="15"/>
      <c r="S1" s="15"/>
      <c r="T1" s="15"/>
      <c r="U1" s="15"/>
      <c r="V1" s="15"/>
      <c r="W1" s="15"/>
      <c r="X1" s="15"/>
    </row>
    <row r="2" s="6" customFormat="1" ht="50" customHeight="1" spans="1:24">
      <c r="A2" s="16" t="s">
        <v>1</v>
      </c>
      <c r="B2" s="17"/>
      <c r="C2" s="18"/>
      <c r="D2" s="18"/>
      <c r="E2" s="18"/>
      <c r="F2" s="17"/>
      <c r="G2" s="18"/>
      <c r="H2" s="18"/>
      <c r="I2" s="18"/>
      <c r="J2" s="18"/>
      <c r="K2" s="18"/>
      <c r="L2" s="17"/>
      <c r="M2" s="18"/>
      <c r="N2" s="18"/>
      <c r="O2" s="18"/>
      <c r="P2" s="18"/>
      <c r="Q2" s="18"/>
      <c r="R2" s="18"/>
      <c r="S2" s="18"/>
      <c r="T2" s="18"/>
      <c r="U2" s="18"/>
      <c r="V2" s="18"/>
      <c r="W2" s="18"/>
      <c r="X2" s="18"/>
    </row>
    <row r="3" s="7" customFormat="1" ht="33" customHeight="1" spans="1:24">
      <c r="A3" s="19" t="s">
        <v>2</v>
      </c>
      <c r="B3" s="20" t="s">
        <v>3</v>
      </c>
      <c r="C3" s="20" t="s">
        <v>4</v>
      </c>
      <c r="D3" s="20" t="s">
        <v>5</v>
      </c>
      <c r="E3" s="20" t="s">
        <v>6</v>
      </c>
      <c r="F3" s="21" t="s">
        <v>7</v>
      </c>
      <c r="G3" s="20" t="s">
        <v>8</v>
      </c>
      <c r="H3" s="20" t="s">
        <v>9</v>
      </c>
      <c r="I3" s="22" t="s">
        <v>10</v>
      </c>
      <c r="J3" s="22"/>
      <c r="K3" s="22"/>
      <c r="L3" s="20" t="s">
        <v>11</v>
      </c>
      <c r="M3" s="20"/>
      <c r="N3" s="20"/>
      <c r="O3" s="20"/>
      <c r="P3" s="20"/>
      <c r="Q3" s="20"/>
      <c r="R3" s="20"/>
      <c r="S3" s="20"/>
      <c r="T3" s="20"/>
      <c r="U3" s="20"/>
      <c r="V3" s="23" t="s">
        <v>12</v>
      </c>
      <c r="W3" s="20" t="s">
        <v>13</v>
      </c>
      <c r="X3" s="20" t="s">
        <v>14</v>
      </c>
    </row>
    <row r="4" s="7" customFormat="1" ht="47" customHeight="1" spans="1:24">
      <c r="A4" s="19"/>
      <c r="B4" s="20"/>
      <c r="C4" s="20"/>
      <c r="D4" s="20"/>
      <c r="E4" s="20"/>
      <c r="F4" s="21"/>
      <c r="G4" s="20"/>
      <c r="H4" s="20"/>
      <c r="I4" s="22"/>
      <c r="J4" s="22"/>
      <c r="K4" s="22"/>
      <c r="L4" s="20" t="s">
        <v>15</v>
      </c>
      <c r="M4" s="20" t="s">
        <v>16</v>
      </c>
      <c r="N4" s="20" t="s">
        <v>17</v>
      </c>
      <c r="O4" s="20"/>
      <c r="P4" s="20" t="s">
        <v>18</v>
      </c>
      <c r="Q4" s="20"/>
      <c r="R4" s="20"/>
      <c r="S4" s="20" t="s">
        <v>19</v>
      </c>
      <c r="T4" s="20"/>
      <c r="U4" s="20"/>
      <c r="V4" s="23"/>
      <c r="W4" s="20"/>
      <c r="X4" s="20"/>
    </row>
    <row r="5" s="7" customFormat="1" ht="65" customHeight="1" spans="1:24">
      <c r="A5" s="19"/>
      <c r="B5" s="20"/>
      <c r="C5" s="20"/>
      <c r="D5" s="20"/>
      <c r="E5" s="20"/>
      <c r="F5" s="21"/>
      <c r="G5" s="20"/>
      <c r="H5" s="20"/>
      <c r="I5" s="20" t="s">
        <v>20</v>
      </c>
      <c r="J5" s="20" t="s">
        <v>21</v>
      </c>
      <c r="K5" s="20" t="s">
        <v>22</v>
      </c>
      <c r="L5" s="20"/>
      <c r="M5" s="20"/>
      <c r="N5" s="20" t="s">
        <v>23</v>
      </c>
      <c r="O5" s="20" t="s">
        <v>24</v>
      </c>
      <c r="P5" s="20" t="s">
        <v>25</v>
      </c>
      <c r="Q5" s="20" t="s">
        <v>26</v>
      </c>
      <c r="R5" s="20" t="s">
        <v>27</v>
      </c>
      <c r="S5" s="20" t="s">
        <v>25</v>
      </c>
      <c r="T5" s="20" t="s">
        <v>28</v>
      </c>
      <c r="U5" s="20" t="s">
        <v>29</v>
      </c>
      <c r="V5" s="24"/>
      <c r="W5" s="25"/>
      <c r="X5" s="25"/>
    </row>
    <row r="6" s="8" customFormat="1" ht="35" customHeight="1" spans="1:24">
      <c r="A6" s="19"/>
      <c r="B6" s="20" t="s">
        <v>30</v>
      </c>
      <c r="C6" s="20"/>
      <c r="D6" s="20"/>
      <c r="E6" s="20"/>
      <c r="F6" s="21"/>
      <c r="G6" s="26">
        <f>G7+G28+G43+G46+G48</f>
        <v>8423</v>
      </c>
      <c r="H6" s="26">
        <f>H7+H28+H43+H46+H48</f>
        <v>6422</v>
      </c>
      <c r="I6" s="26">
        <f>I7+I28+I43+I46+I48</f>
        <v>4245</v>
      </c>
      <c r="J6" s="26">
        <f>J7+J28+J43+J46+J48</f>
        <v>2177</v>
      </c>
      <c r="K6" s="26">
        <f>K7+K28+K43+K46+K48</f>
        <v>2001</v>
      </c>
      <c r="L6" s="21"/>
      <c r="M6" s="20"/>
      <c r="N6" s="20"/>
      <c r="O6" s="20"/>
      <c r="P6" s="20"/>
      <c r="Q6" s="20"/>
      <c r="R6" s="20"/>
      <c r="S6" s="20"/>
      <c r="T6" s="20"/>
      <c r="U6" s="20"/>
      <c r="V6" s="27"/>
      <c r="W6" s="28"/>
      <c r="X6" s="29"/>
    </row>
    <row r="7" s="8" customFormat="1" ht="40" customHeight="1" spans="1:24">
      <c r="A7" s="19" t="s">
        <v>31</v>
      </c>
      <c r="B7" s="21" t="s">
        <v>32</v>
      </c>
      <c r="C7" s="20"/>
      <c r="D7" s="20"/>
      <c r="E7" s="20"/>
      <c r="F7" s="21"/>
      <c r="G7" s="30">
        <f>SUM(G8:G27)</f>
        <v>6055</v>
      </c>
      <c r="H7" s="30">
        <f>SUM(H8:H27)</f>
        <v>4085</v>
      </c>
      <c r="I7" s="30">
        <f>SUM(I8:I27)</f>
        <v>2354</v>
      </c>
      <c r="J7" s="30">
        <f>SUM(J8:J27)</f>
        <v>1731</v>
      </c>
      <c r="K7" s="30">
        <f>SUM(K8:K27)</f>
        <v>1970</v>
      </c>
      <c r="L7" s="21"/>
      <c r="M7" s="20"/>
      <c r="N7" s="20"/>
      <c r="O7" s="20"/>
      <c r="P7" s="20"/>
      <c r="Q7" s="20"/>
      <c r="R7" s="20"/>
      <c r="S7" s="20"/>
      <c r="T7" s="20"/>
      <c r="U7" s="20"/>
      <c r="V7" s="31"/>
      <c r="W7" s="32"/>
      <c r="X7" s="33"/>
    </row>
    <row r="8" s="6" customFormat="1" ht="309" customHeight="1" spans="1:24">
      <c r="A8" s="34">
        <v>1</v>
      </c>
      <c r="B8" s="35" t="s">
        <v>33</v>
      </c>
      <c r="C8" s="36" t="s">
        <v>34</v>
      </c>
      <c r="D8" s="37" t="s">
        <v>35</v>
      </c>
      <c r="E8" s="37" t="s">
        <v>36</v>
      </c>
      <c r="F8" s="35" t="s">
        <v>37</v>
      </c>
      <c r="G8" s="38">
        <f>H8+K8</f>
        <v>2500</v>
      </c>
      <c r="H8" s="38">
        <f>I8+J8</f>
        <v>1000</v>
      </c>
      <c r="I8" s="38"/>
      <c r="J8" s="38">
        <v>1000</v>
      </c>
      <c r="K8" s="38">
        <v>1500</v>
      </c>
      <c r="L8" s="35" t="s">
        <v>38</v>
      </c>
      <c r="M8" s="37" t="s">
        <v>39</v>
      </c>
      <c r="N8" s="37">
        <v>13</v>
      </c>
      <c r="O8" s="37">
        <v>98</v>
      </c>
      <c r="P8" s="37">
        <v>0.1</v>
      </c>
      <c r="Q8" s="37">
        <v>0.0125</v>
      </c>
      <c r="R8" s="37">
        <v>0.0875</v>
      </c>
      <c r="S8" s="37">
        <v>0.15</v>
      </c>
      <c r="T8" s="37">
        <v>0.015</v>
      </c>
      <c r="U8" s="37">
        <v>0.135</v>
      </c>
      <c r="V8" s="39" t="s">
        <v>40</v>
      </c>
      <c r="W8" s="37" t="s">
        <v>41</v>
      </c>
      <c r="X8" s="40" t="s">
        <v>42</v>
      </c>
    </row>
    <row r="9" s="6" customFormat="1" ht="205" customHeight="1" spans="1:24">
      <c r="A9" s="34">
        <v>2</v>
      </c>
      <c r="B9" s="41" t="s">
        <v>43</v>
      </c>
      <c r="C9" s="36" t="s">
        <v>34</v>
      </c>
      <c r="D9" s="37" t="s">
        <v>35</v>
      </c>
      <c r="E9" s="38" t="s">
        <v>44</v>
      </c>
      <c r="F9" s="42" t="s">
        <v>45</v>
      </c>
      <c r="G9" s="38">
        <f>H9+K9</f>
        <v>253</v>
      </c>
      <c r="H9" s="38">
        <f>I9+J9</f>
        <v>253</v>
      </c>
      <c r="I9" s="38"/>
      <c r="J9" s="38">
        <v>253</v>
      </c>
      <c r="K9" s="38"/>
      <c r="L9" s="41" t="s">
        <v>46</v>
      </c>
      <c r="M9" s="43"/>
      <c r="N9" s="37"/>
      <c r="O9" s="37"/>
      <c r="P9" s="37"/>
      <c r="Q9" s="37"/>
      <c r="R9" s="37"/>
      <c r="S9" s="37"/>
      <c r="T9" s="37"/>
      <c r="U9" s="37"/>
      <c r="V9" s="39" t="s">
        <v>47</v>
      </c>
      <c r="W9" s="37" t="s">
        <v>41</v>
      </c>
      <c r="X9" s="40" t="s">
        <v>48</v>
      </c>
    </row>
    <row r="10" s="6" customFormat="1" ht="125" customHeight="1" spans="1:24">
      <c r="A10" s="34">
        <v>3</v>
      </c>
      <c r="B10" s="42" t="s">
        <v>49</v>
      </c>
      <c r="C10" s="38" t="s">
        <v>34</v>
      </c>
      <c r="D10" s="38" t="s">
        <v>50</v>
      </c>
      <c r="E10" s="38" t="s">
        <v>51</v>
      </c>
      <c r="F10" s="42" t="s">
        <v>52</v>
      </c>
      <c r="G10" s="38">
        <f>H10+K10</f>
        <v>200</v>
      </c>
      <c r="H10" s="38">
        <f>I10+J10</f>
        <v>200</v>
      </c>
      <c r="I10" s="38">
        <v>200</v>
      </c>
      <c r="J10" s="38"/>
      <c r="K10" s="44"/>
      <c r="L10" s="42" t="s">
        <v>53</v>
      </c>
      <c r="M10" s="38" t="s">
        <v>54</v>
      </c>
      <c r="N10" s="38">
        <v>0</v>
      </c>
      <c r="O10" s="38">
        <v>2</v>
      </c>
      <c r="P10" s="38">
        <f t="shared" ref="P10:U10" si="0">SUM(P7:P9)</f>
        <v>0.1</v>
      </c>
      <c r="Q10" s="38">
        <f t="shared" si="0"/>
        <v>0.0125</v>
      </c>
      <c r="R10" s="38">
        <f t="shared" si="0"/>
        <v>0.0875</v>
      </c>
      <c r="S10" s="38">
        <f t="shared" si="0"/>
        <v>0.15</v>
      </c>
      <c r="T10" s="38">
        <f t="shared" si="0"/>
        <v>0.015</v>
      </c>
      <c r="U10" s="38">
        <f t="shared" si="0"/>
        <v>0.135</v>
      </c>
      <c r="V10" s="45" t="s">
        <v>55</v>
      </c>
      <c r="W10" s="38" t="s">
        <v>41</v>
      </c>
      <c r="X10" s="46" t="s">
        <v>56</v>
      </c>
    </row>
    <row r="11" s="6" customFormat="1" ht="135" customHeight="1" spans="1:24">
      <c r="A11" s="34">
        <v>4</v>
      </c>
      <c r="B11" s="42" t="s">
        <v>57</v>
      </c>
      <c r="C11" s="38" t="s">
        <v>34</v>
      </c>
      <c r="D11" s="38" t="s">
        <v>58</v>
      </c>
      <c r="E11" s="38" t="s">
        <v>59</v>
      </c>
      <c r="F11" s="42" t="s">
        <v>60</v>
      </c>
      <c r="G11" s="38">
        <f t="shared" ref="G11:G17" si="1">H11+K11</f>
        <v>100</v>
      </c>
      <c r="H11" s="38">
        <f t="shared" ref="H11:H17" si="2">I11+J11</f>
        <v>100</v>
      </c>
      <c r="I11" s="38">
        <v>100</v>
      </c>
      <c r="J11" s="47"/>
      <c r="K11" s="47"/>
      <c r="L11" s="42" t="s">
        <v>61</v>
      </c>
      <c r="M11" s="38" t="s">
        <v>62</v>
      </c>
      <c r="N11" s="38">
        <v>0</v>
      </c>
      <c r="O11" s="38">
        <v>1</v>
      </c>
      <c r="P11" s="38">
        <v>0.025</v>
      </c>
      <c r="Q11" s="38">
        <v>0.0026</v>
      </c>
      <c r="R11" s="38">
        <v>0.0224</v>
      </c>
      <c r="S11" s="38">
        <v>0.075</v>
      </c>
      <c r="T11" s="38">
        <v>0.0087</v>
      </c>
      <c r="U11" s="38">
        <v>0.0663</v>
      </c>
      <c r="V11" s="45" t="s">
        <v>63</v>
      </c>
      <c r="W11" s="38" t="s">
        <v>41</v>
      </c>
      <c r="X11" s="46" t="s">
        <v>56</v>
      </c>
    </row>
    <row r="12" s="6" customFormat="1" ht="191" customHeight="1" spans="1:24">
      <c r="A12" s="34">
        <v>5</v>
      </c>
      <c r="B12" s="48" t="s">
        <v>64</v>
      </c>
      <c r="C12" s="38" t="s">
        <v>34</v>
      </c>
      <c r="D12" s="38" t="s">
        <v>50</v>
      </c>
      <c r="E12" s="43" t="s">
        <v>65</v>
      </c>
      <c r="F12" s="48" t="s">
        <v>66</v>
      </c>
      <c r="G12" s="38">
        <f t="shared" si="1"/>
        <v>150</v>
      </c>
      <c r="H12" s="38">
        <f t="shared" si="2"/>
        <v>150</v>
      </c>
      <c r="I12" s="38">
        <v>150</v>
      </c>
      <c r="J12" s="49"/>
      <c r="K12" s="50"/>
      <c r="L12" s="42" t="s">
        <v>67</v>
      </c>
      <c r="M12" s="38" t="s">
        <v>68</v>
      </c>
      <c r="N12" s="51">
        <v>0</v>
      </c>
      <c r="O12" s="51">
        <v>1</v>
      </c>
      <c r="P12" s="51">
        <v>0.0965</v>
      </c>
      <c r="Q12" s="51">
        <v>0.0035</v>
      </c>
      <c r="R12" s="51">
        <v>0.093</v>
      </c>
      <c r="S12" s="51">
        <v>0.2516</v>
      </c>
      <c r="T12" s="51">
        <v>0.0089</v>
      </c>
      <c r="U12" s="51">
        <v>0.2427</v>
      </c>
      <c r="V12" s="45" t="s">
        <v>69</v>
      </c>
      <c r="W12" s="38" t="s">
        <v>41</v>
      </c>
      <c r="X12" s="52" t="s">
        <v>42</v>
      </c>
    </row>
    <row r="13" s="6" customFormat="1" ht="165" customHeight="1" spans="1:24">
      <c r="A13" s="34">
        <v>6</v>
      </c>
      <c r="B13" s="42" t="s">
        <v>70</v>
      </c>
      <c r="C13" s="38" t="s">
        <v>34</v>
      </c>
      <c r="D13" s="38" t="s">
        <v>50</v>
      </c>
      <c r="E13" s="38" t="s">
        <v>71</v>
      </c>
      <c r="F13" s="53" t="s">
        <v>72</v>
      </c>
      <c r="G13" s="38">
        <f t="shared" si="1"/>
        <v>200</v>
      </c>
      <c r="H13" s="38">
        <f t="shared" si="2"/>
        <v>200</v>
      </c>
      <c r="I13" s="34">
        <v>200</v>
      </c>
      <c r="J13" s="20"/>
      <c r="K13" s="20"/>
      <c r="L13" s="53" t="s">
        <v>73</v>
      </c>
      <c r="M13" s="38" t="s">
        <v>68</v>
      </c>
      <c r="N13" s="38">
        <v>0</v>
      </c>
      <c r="O13" s="38">
        <v>1</v>
      </c>
      <c r="P13" s="38">
        <f>SUM(Q13:R13)</f>
        <v>0.003</v>
      </c>
      <c r="Q13" s="38">
        <v>0.001</v>
      </c>
      <c r="R13" s="38">
        <v>0.002</v>
      </c>
      <c r="S13" s="38">
        <f>SUM(T13:U13)</f>
        <v>0.009</v>
      </c>
      <c r="T13" s="38">
        <v>0.003</v>
      </c>
      <c r="U13" s="38">
        <v>0.006</v>
      </c>
      <c r="V13" s="45" t="s">
        <v>69</v>
      </c>
      <c r="W13" s="38" t="s">
        <v>41</v>
      </c>
      <c r="X13" s="52" t="s">
        <v>42</v>
      </c>
    </row>
    <row r="14" s="6" customFormat="1" ht="99" customHeight="1" spans="1:24">
      <c r="A14" s="34">
        <v>7</v>
      </c>
      <c r="B14" s="54" t="s">
        <v>74</v>
      </c>
      <c r="C14" s="55" t="s">
        <v>34</v>
      </c>
      <c r="D14" s="38" t="s">
        <v>50</v>
      </c>
      <c r="E14" s="56" t="s">
        <v>75</v>
      </c>
      <c r="F14" s="57" t="s">
        <v>76</v>
      </c>
      <c r="G14" s="38">
        <v>120</v>
      </c>
      <c r="H14" s="58">
        <v>120</v>
      </c>
      <c r="I14" s="58">
        <v>120</v>
      </c>
      <c r="J14" s="58"/>
      <c r="K14" s="43"/>
      <c r="L14" s="57" t="s">
        <v>77</v>
      </c>
      <c r="M14" s="56" t="s">
        <v>62</v>
      </c>
      <c r="N14" s="43">
        <v>0</v>
      </c>
      <c r="O14" s="43">
        <v>1</v>
      </c>
      <c r="P14" s="43">
        <v>0.456</v>
      </c>
      <c r="Q14" s="43">
        <v>0.0056</v>
      </c>
      <c r="R14" s="43">
        <v>0.04</v>
      </c>
      <c r="S14" s="43">
        <v>0.1267</v>
      </c>
      <c r="T14" s="43">
        <v>0.0164</v>
      </c>
      <c r="U14" s="43">
        <v>0.113</v>
      </c>
      <c r="V14" s="39" t="s">
        <v>69</v>
      </c>
      <c r="W14" s="38" t="s">
        <v>41</v>
      </c>
      <c r="X14" s="46" t="s">
        <v>56</v>
      </c>
    </row>
    <row r="15" s="6" customFormat="1" ht="123" customHeight="1" spans="1:24">
      <c r="A15" s="34">
        <v>8</v>
      </c>
      <c r="B15" s="42" t="s">
        <v>78</v>
      </c>
      <c r="C15" s="38" t="s">
        <v>34</v>
      </c>
      <c r="D15" s="38" t="s">
        <v>50</v>
      </c>
      <c r="E15" s="38" t="s">
        <v>79</v>
      </c>
      <c r="F15" s="53" t="s">
        <v>80</v>
      </c>
      <c r="G15" s="38">
        <f t="shared" si="1"/>
        <v>200</v>
      </c>
      <c r="H15" s="38">
        <f t="shared" si="2"/>
        <v>200</v>
      </c>
      <c r="I15" s="38">
        <v>200</v>
      </c>
      <c r="J15" s="38"/>
      <c r="K15" s="44"/>
      <c r="L15" s="53" t="s">
        <v>81</v>
      </c>
      <c r="M15" s="56" t="s">
        <v>62</v>
      </c>
      <c r="N15" s="38"/>
      <c r="O15" s="38">
        <v>1</v>
      </c>
      <c r="P15" s="38">
        <v>0.0518</v>
      </c>
      <c r="Q15" s="38">
        <v>0.0056</v>
      </c>
      <c r="R15" s="38">
        <v>0.0462</v>
      </c>
      <c r="S15" s="38">
        <v>0.1535</v>
      </c>
      <c r="T15" s="38">
        <v>0.0207</v>
      </c>
      <c r="U15" s="38">
        <v>1328</v>
      </c>
      <c r="V15" s="45" t="s">
        <v>82</v>
      </c>
      <c r="W15" s="38" t="s">
        <v>41</v>
      </c>
      <c r="X15" s="46" t="s">
        <v>56</v>
      </c>
    </row>
    <row r="16" s="6" customFormat="1" ht="166" customHeight="1" spans="1:24">
      <c r="A16" s="34">
        <v>9</v>
      </c>
      <c r="B16" s="42" t="s">
        <v>83</v>
      </c>
      <c r="C16" s="42" t="s">
        <v>34</v>
      </c>
      <c r="D16" s="38" t="s">
        <v>84</v>
      </c>
      <c r="E16" s="38" t="s">
        <v>85</v>
      </c>
      <c r="F16" s="59" t="s">
        <v>86</v>
      </c>
      <c r="G16" s="38">
        <f t="shared" si="1"/>
        <v>336</v>
      </c>
      <c r="H16" s="38">
        <f t="shared" si="2"/>
        <v>286</v>
      </c>
      <c r="I16" s="38"/>
      <c r="J16" s="38">
        <v>286</v>
      </c>
      <c r="K16" s="38">
        <v>50</v>
      </c>
      <c r="L16" s="42" t="s">
        <v>87</v>
      </c>
      <c r="M16" s="56" t="s">
        <v>62</v>
      </c>
      <c r="N16" s="38"/>
      <c r="O16" s="38">
        <v>1</v>
      </c>
      <c r="P16" s="38">
        <v>0.0418</v>
      </c>
      <c r="Q16" s="38"/>
      <c r="R16" s="38">
        <v>0.0418</v>
      </c>
      <c r="S16" s="38">
        <v>0.023</v>
      </c>
      <c r="T16" s="38"/>
      <c r="U16" s="38">
        <v>0.023</v>
      </c>
      <c r="V16" s="42" t="s">
        <v>88</v>
      </c>
      <c r="W16" s="38" t="s">
        <v>89</v>
      </c>
      <c r="X16" s="46"/>
    </row>
    <row r="17" s="6" customFormat="1" ht="192" customHeight="1" spans="1:24">
      <c r="A17" s="34">
        <v>10</v>
      </c>
      <c r="B17" s="42" t="s">
        <v>90</v>
      </c>
      <c r="C17" s="38" t="s">
        <v>34</v>
      </c>
      <c r="D17" s="38" t="s">
        <v>35</v>
      </c>
      <c r="E17" s="38" t="s">
        <v>91</v>
      </c>
      <c r="F17" s="42" t="s">
        <v>92</v>
      </c>
      <c r="G17" s="38">
        <f t="shared" si="1"/>
        <v>330</v>
      </c>
      <c r="H17" s="38">
        <f t="shared" si="2"/>
        <v>330</v>
      </c>
      <c r="I17" s="38">
        <v>330</v>
      </c>
      <c r="J17" s="38"/>
      <c r="K17" s="38"/>
      <c r="L17" s="60" t="s">
        <v>93</v>
      </c>
      <c r="M17" s="56" t="s">
        <v>62</v>
      </c>
      <c r="N17" s="38">
        <v>0</v>
      </c>
      <c r="O17" s="38">
        <v>1</v>
      </c>
      <c r="P17" s="38">
        <v>0.0439</v>
      </c>
      <c r="Q17" s="38">
        <v>0.0026</v>
      </c>
      <c r="R17" s="38">
        <f>P17-Q17</f>
        <v>0.0413</v>
      </c>
      <c r="S17" s="38">
        <v>0.147</v>
      </c>
      <c r="T17" s="38">
        <v>0.0049</v>
      </c>
      <c r="U17" s="38">
        <f>S17-T17</f>
        <v>0.1421</v>
      </c>
      <c r="V17" s="45" t="s">
        <v>94</v>
      </c>
      <c r="W17" s="37" t="s">
        <v>41</v>
      </c>
      <c r="X17" s="46" t="s">
        <v>56</v>
      </c>
    </row>
    <row r="18" s="6" customFormat="1" ht="169" customHeight="1" spans="1:24">
      <c r="A18" s="34">
        <v>11</v>
      </c>
      <c r="B18" s="53" t="s">
        <v>95</v>
      </c>
      <c r="C18" s="38" t="s">
        <v>34</v>
      </c>
      <c r="D18" s="38" t="s">
        <v>35</v>
      </c>
      <c r="E18" s="38" t="s">
        <v>96</v>
      </c>
      <c r="F18" s="42" t="s">
        <v>97</v>
      </c>
      <c r="G18" s="38">
        <f t="shared" ref="G18:G27" si="3">H18+K18</f>
        <v>200</v>
      </c>
      <c r="H18" s="38">
        <f t="shared" ref="H18:H26" si="4">I18+J18</f>
        <v>200</v>
      </c>
      <c r="I18" s="34">
        <v>200</v>
      </c>
      <c r="J18" s="47"/>
      <c r="K18" s="47"/>
      <c r="L18" s="61" t="s">
        <v>98</v>
      </c>
      <c r="M18" s="56" t="s">
        <v>62</v>
      </c>
      <c r="N18" s="62">
        <v>0</v>
      </c>
      <c r="O18" s="63">
        <v>1</v>
      </c>
      <c r="P18" s="64">
        <v>0.0531</v>
      </c>
      <c r="Q18" s="64">
        <v>0.0034</v>
      </c>
      <c r="R18" s="64">
        <v>0.0497</v>
      </c>
      <c r="S18" s="64">
        <v>0.1749</v>
      </c>
      <c r="T18" s="64">
        <v>0.0006</v>
      </c>
      <c r="U18" s="38">
        <v>0.1743</v>
      </c>
      <c r="V18" s="38" t="s">
        <v>94</v>
      </c>
      <c r="W18" s="38" t="s">
        <v>41</v>
      </c>
      <c r="X18" s="46" t="s">
        <v>56</v>
      </c>
    </row>
    <row r="19" s="6" customFormat="1" ht="187" customHeight="1" spans="1:24">
      <c r="A19" s="34">
        <v>12</v>
      </c>
      <c r="B19" s="42" t="s">
        <v>99</v>
      </c>
      <c r="C19" s="38" t="s">
        <v>34</v>
      </c>
      <c r="D19" s="38" t="s">
        <v>35</v>
      </c>
      <c r="E19" s="38" t="s">
        <v>100</v>
      </c>
      <c r="F19" s="60" t="s">
        <v>101</v>
      </c>
      <c r="G19" s="38">
        <f t="shared" si="3"/>
        <v>100</v>
      </c>
      <c r="H19" s="38">
        <f t="shared" si="4"/>
        <v>100</v>
      </c>
      <c r="I19" s="38">
        <v>100</v>
      </c>
      <c r="J19" s="38"/>
      <c r="K19" s="38"/>
      <c r="L19" s="60" t="s">
        <v>102</v>
      </c>
      <c r="M19" s="38" t="s">
        <v>54</v>
      </c>
      <c r="N19" s="34"/>
      <c r="O19" s="38">
        <v>2</v>
      </c>
      <c r="P19" s="38">
        <v>0.0704</v>
      </c>
      <c r="Q19" s="38">
        <v>0.0045</v>
      </c>
      <c r="R19" s="38">
        <v>0.0659</v>
      </c>
      <c r="S19" s="38">
        <v>0.23</v>
      </c>
      <c r="T19" s="38">
        <v>0.0088</v>
      </c>
      <c r="U19" s="38">
        <v>0.2212</v>
      </c>
      <c r="V19" s="38" t="s">
        <v>94</v>
      </c>
      <c r="W19" s="38" t="s">
        <v>41</v>
      </c>
      <c r="X19" s="46" t="s">
        <v>56</v>
      </c>
    </row>
    <row r="20" s="6" customFormat="1" ht="170" customHeight="1" spans="1:24">
      <c r="A20" s="34">
        <v>13</v>
      </c>
      <c r="B20" s="42" t="s">
        <v>103</v>
      </c>
      <c r="C20" s="38" t="s">
        <v>34</v>
      </c>
      <c r="D20" s="38" t="s">
        <v>50</v>
      </c>
      <c r="E20" s="38" t="s">
        <v>104</v>
      </c>
      <c r="F20" s="53" t="s">
        <v>105</v>
      </c>
      <c r="G20" s="38">
        <f t="shared" si="3"/>
        <v>104</v>
      </c>
      <c r="H20" s="38">
        <f t="shared" si="4"/>
        <v>104</v>
      </c>
      <c r="I20" s="38">
        <v>104</v>
      </c>
      <c r="J20" s="38"/>
      <c r="K20" s="38"/>
      <c r="L20" s="53" t="s">
        <v>106</v>
      </c>
      <c r="M20" s="38" t="s">
        <v>54</v>
      </c>
      <c r="N20" s="38"/>
      <c r="O20" s="38">
        <v>1</v>
      </c>
      <c r="P20" s="38">
        <f>Q20+R20</f>
        <v>229</v>
      </c>
      <c r="Q20" s="38">
        <v>37</v>
      </c>
      <c r="R20" s="38">
        <v>192</v>
      </c>
      <c r="S20" s="38">
        <f>T20+U20</f>
        <v>560</v>
      </c>
      <c r="T20" s="38">
        <v>106</v>
      </c>
      <c r="U20" s="38">
        <v>454</v>
      </c>
      <c r="V20" s="38" t="s">
        <v>107</v>
      </c>
      <c r="W20" s="38" t="s">
        <v>108</v>
      </c>
      <c r="X20" s="46"/>
    </row>
    <row r="21" s="6" customFormat="1" ht="158" customHeight="1" spans="1:24">
      <c r="A21" s="34">
        <v>14</v>
      </c>
      <c r="B21" s="42" t="s">
        <v>109</v>
      </c>
      <c r="C21" s="38" t="s">
        <v>34</v>
      </c>
      <c r="D21" s="38" t="s">
        <v>50</v>
      </c>
      <c r="E21" s="38" t="s">
        <v>110</v>
      </c>
      <c r="F21" s="53" t="s">
        <v>111</v>
      </c>
      <c r="G21" s="38">
        <f t="shared" si="3"/>
        <v>80</v>
      </c>
      <c r="H21" s="38">
        <f t="shared" si="4"/>
        <v>80</v>
      </c>
      <c r="I21" s="38">
        <v>80</v>
      </c>
      <c r="J21" s="38"/>
      <c r="K21" s="38"/>
      <c r="L21" s="53" t="s">
        <v>112</v>
      </c>
      <c r="M21" s="38" t="s">
        <v>113</v>
      </c>
      <c r="N21" s="38">
        <v>1</v>
      </c>
      <c r="O21" s="38">
        <v>0</v>
      </c>
      <c r="P21" s="38">
        <v>0.0301</v>
      </c>
      <c r="Q21" s="38">
        <v>0.0134</v>
      </c>
      <c r="R21" s="38">
        <v>0.0167</v>
      </c>
      <c r="S21" s="38">
        <v>0.0764</v>
      </c>
      <c r="T21" s="38">
        <v>0.0483</v>
      </c>
      <c r="U21" s="38">
        <v>0.0281</v>
      </c>
      <c r="V21" s="38" t="s">
        <v>107</v>
      </c>
      <c r="W21" s="38" t="s">
        <v>41</v>
      </c>
      <c r="X21" s="46" t="s">
        <v>114</v>
      </c>
    </row>
    <row r="22" s="6" customFormat="1" ht="157" customHeight="1" spans="1:24">
      <c r="A22" s="34">
        <v>15</v>
      </c>
      <c r="B22" s="65" t="s">
        <v>115</v>
      </c>
      <c r="C22" s="65" t="s">
        <v>34</v>
      </c>
      <c r="D22" s="38" t="s">
        <v>50</v>
      </c>
      <c r="E22" s="65" t="s">
        <v>116</v>
      </c>
      <c r="F22" s="66" t="s">
        <v>117</v>
      </c>
      <c r="G22" s="38">
        <f t="shared" si="3"/>
        <v>80</v>
      </c>
      <c r="H22" s="38">
        <f t="shared" si="4"/>
        <v>80</v>
      </c>
      <c r="I22" s="65">
        <v>80</v>
      </c>
      <c r="J22" s="65"/>
      <c r="K22" s="65"/>
      <c r="L22" s="66" t="s">
        <v>118</v>
      </c>
      <c r="M22" s="65" t="s">
        <v>113</v>
      </c>
      <c r="N22" s="66"/>
      <c r="O22" s="65">
        <v>1</v>
      </c>
      <c r="P22" s="65">
        <v>0.0129</v>
      </c>
      <c r="Q22" s="65">
        <v>0.0018</v>
      </c>
      <c r="R22" s="65">
        <v>0.0111</v>
      </c>
      <c r="S22" s="65">
        <v>0.0332</v>
      </c>
      <c r="T22" s="65">
        <v>0.0072</v>
      </c>
      <c r="U22" s="65">
        <v>0.026</v>
      </c>
      <c r="V22" s="65" t="s">
        <v>107</v>
      </c>
      <c r="W22" s="65" t="s">
        <v>41</v>
      </c>
      <c r="X22" s="46" t="s">
        <v>114</v>
      </c>
    </row>
    <row r="23" s="6" customFormat="1" ht="143" customHeight="1" spans="1:24">
      <c r="A23" s="34">
        <v>16</v>
      </c>
      <c r="B23" s="42" t="s">
        <v>119</v>
      </c>
      <c r="C23" s="42" t="s">
        <v>34</v>
      </c>
      <c r="D23" s="38" t="s">
        <v>84</v>
      </c>
      <c r="E23" s="38" t="s">
        <v>120</v>
      </c>
      <c r="F23" s="59" t="s">
        <v>121</v>
      </c>
      <c r="G23" s="38">
        <f t="shared" si="3"/>
        <v>210</v>
      </c>
      <c r="H23" s="38">
        <f t="shared" si="4"/>
        <v>179</v>
      </c>
      <c r="I23" s="38"/>
      <c r="J23" s="38">
        <v>179</v>
      </c>
      <c r="K23" s="38">
        <v>31</v>
      </c>
      <c r="L23" s="42" t="s">
        <v>122</v>
      </c>
      <c r="M23" s="38" t="s">
        <v>62</v>
      </c>
      <c r="N23" s="38"/>
      <c r="O23" s="38">
        <v>1</v>
      </c>
      <c r="P23" s="38">
        <v>0.0692</v>
      </c>
      <c r="Q23" s="38"/>
      <c r="R23" s="38">
        <v>0.0692</v>
      </c>
      <c r="S23" s="38">
        <v>0.1846</v>
      </c>
      <c r="T23" s="38"/>
      <c r="U23" s="38">
        <v>0.1846</v>
      </c>
      <c r="V23" s="42" t="s">
        <v>123</v>
      </c>
      <c r="W23" s="38" t="s">
        <v>124</v>
      </c>
      <c r="X23" s="46"/>
    </row>
    <row r="24" s="6" customFormat="1" ht="118" customHeight="1" spans="1:24">
      <c r="A24" s="34">
        <v>17</v>
      </c>
      <c r="B24" s="42" t="s">
        <v>125</v>
      </c>
      <c r="C24" s="38" t="s">
        <v>34</v>
      </c>
      <c r="D24" s="38" t="s">
        <v>50</v>
      </c>
      <c r="E24" s="38" t="s">
        <v>126</v>
      </c>
      <c r="F24" s="42" t="s">
        <v>127</v>
      </c>
      <c r="G24" s="38">
        <f t="shared" si="3"/>
        <v>90</v>
      </c>
      <c r="H24" s="38">
        <f t="shared" si="4"/>
        <v>90</v>
      </c>
      <c r="I24" s="34">
        <v>90</v>
      </c>
      <c r="J24" s="34"/>
      <c r="K24" s="38"/>
      <c r="L24" s="42" t="s">
        <v>128</v>
      </c>
      <c r="M24" s="38" t="s">
        <v>54</v>
      </c>
      <c r="N24" s="34">
        <v>0</v>
      </c>
      <c r="O24" s="34">
        <v>1</v>
      </c>
      <c r="P24" s="34">
        <v>0.0358</v>
      </c>
      <c r="Q24" s="34">
        <v>0.004</v>
      </c>
      <c r="R24" s="34">
        <v>0.0318</v>
      </c>
      <c r="S24" s="34">
        <v>0.0997</v>
      </c>
      <c r="T24" s="34">
        <v>0.0095</v>
      </c>
      <c r="U24" s="34">
        <v>0.0902</v>
      </c>
      <c r="V24" s="38" t="s">
        <v>129</v>
      </c>
      <c r="W24" s="38" t="s">
        <v>41</v>
      </c>
      <c r="X24" s="46" t="s">
        <v>130</v>
      </c>
    </row>
    <row r="25" s="6" customFormat="1" ht="132" customHeight="1" spans="1:24">
      <c r="A25" s="34">
        <v>18</v>
      </c>
      <c r="B25" s="67" t="s">
        <v>131</v>
      </c>
      <c r="C25" s="68" t="s">
        <v>34</v>
      </c>
      <c r="D25" s="38" t="s">
        <v>50</v>
      </c>
      <c r="E25" s="68" t="s">
        <v>132</v>
      </c>
      <c r="F25" s="67" t="s">
        <v>133</v>
      </c>
      <c r="G25" s="38">
        <f t="shared" si="3"/>
        <v>150</v>
      </c>
      <c r="H25" s="38">
        <f t="shared" si="4"/>
        <v>150</v>
      </c>
      <c r="I25" s="69">
        <v>150</v>
      </c>
      <c r="J25" s="47"/>
      <c r="K25" s="47"/>
      <c r="L25" s="70" t="s">
        <v>134</v>
      </c>
      <c r="M25" s="68" t="s">
        <v>39</v>
      </c>
      <c r="N25" s="68">
        <v>0</v>
      </c>
      <c r="O25" s="68">
        <v>1</v>
      </c>
      <c r="P25" s="68">
        <v>0.0475</v>
      </c>
      <c r="Q25" s="68">
        <v>0.0034</v>
      </c>
      <c r="R25" s="68">
        <v>0.0441</v>
      </c>
      <c r="S25" s="68">
        <v>0.1313</v>
      </c>
      <c r="T25" s="68">
        <v>0.0123</v>
      </c>
      <c r="U25" s="71">
        <v>0.119</v>
      </c>
      <c r="V25" s="68" t="s">
        <v>129</v>
      </c>
      <c r="W25" s="68" t="s">
        <v>135</v>
      </c>
      <c r="X25" s="68" t="s">
        <v>48</v>
      </c>
    </row>
    <row r="26" s="6" customFormat="1" ht="231" customHeight="1" spans="1:24">
      <c r="A26" s="34">
        <v>19</v>
      </c>
      <c r="B26" s="68" t="s">
        <v>136</v>
      </c>
      <c r="C26" s="72" t="s">
        <v>137</v>
      </c>
      <c r="D26" s="38" t="s">
        <v>50</v>
      </c>
      <c r="E26" s="68" t="s">
        <v>138</v>
      </c>
      <c r="F26" s="67" t="s">
        <v>139</v>
      </c>
      <c r="G26" s="38">
        <f t="shared" si="3"/>
        <v>439</v>
      </c>
      <c r="H26" s="73">
        <v>174</v>
      </c>
      <c r="I26" s="56">
        <v>161</v>
      </c>
      <c r="J26" s="56">
        <v>13</v>
      </c>
      <c r="K26" s="73">
        <v>265</v>
      </c>
      <c r="L26" s="67" t="s">
        <v>140</v>
      </c>
      <c r="M26" s="68" t="s">
        <v>141</v>
      </c>
      <c r="N26" s="68">
        <v>0</v>
      </c>
      <c r="O26" s="68">
        <v>1</v>
      </c>
      <c r="P26" s="68">
        <v>0.0449</v>
      </c>
      <c r="Q26" s="68">
        <v>0.003</v>
      </c>
      <c r="R26" s="68">
        <v>0.0419</v>
      </c>
      <c r="S26" s="68">
        <v>0.15</v>
      </c>
      <c r="T26" s="68">
        <v>0.006</v>
      </c>
      <c r="U26" s="68">
        <v>0.144</v>
      </c>
      <c r="V26" s="37" t="s">
        <v>142</v>
      </c>
      <c r="W26" s="37" t="s">
        <v>41</v>
      </c>
      <c r="X26" s="37" t="s">
        <v>114</v>
      </c>
    </row>
    <row r="27" s="6" customFormat="1" ht="299" customHeight="1" spans="1:24">
      <c r="A27" s="34">
        <v>20</v>
      </c>
      <c r="B27" s="42" t="s">
        <v>143</v>
      </c>
      <c r="C27" s="38" t="s">
        <v>34</v>
      </c>
      <c r="D27" s="38" t="s">
        <v>50</v>
      </c>
      <c r="E27" s="38" t="s">
        <v>144</v>
      </c>
      <c r="F27" s="53" t="s">
        <v>145</v>
      </c>
      <c r="G27" s="38">
        <f t="shared" si="3"/>
        <v>213</v>
      </c>
      <c r="H27" s="38">
        <f>I27+J27</f>
        <v>89</v>
      </c>
      <c r="I27" s="34">
        <v>89</v>
      </c>
      <c r="J27" s="20"/>
      <c r="K27" s="34">
        <v>124</v>
      </c>
      <c r="L27" s="53" t="s">
        <v>146</v>
      </c>
      <c r="M27" s="38" t="s">
        <v>147</v>
      </c>
      <c r="N27" s="38">
        <v>0</v>
      </c>
      <c r="O27" s="68">
        <v>2</v>
      </c>
      <c r="P27" s="68">
        <v>0.0133</v>
      </c>
      <c r="Q27" s="68">
        <v>0</v>
      </c>
      <c r="R27" s="68">
        <v>0.0133</v>
      </c>
      <c r="S27" s="68">
        <v>0.04</v>
      </c>
      <c r="T27" s="68">
        <v>0</v>
      </c>
      <c r="U27" s="68">
        <v>0.04</v>
      </c>
      <c r="V27" s="38" t="s">
        <v>40</v>
      </c>
      <c r="W27" s="38" t="s">
        <v>41</v>
      </c>
      <c r="X27" s="52" t="s">
        <v>42</v>
      </c>
    </row>
    <row r="28" s="6" customFormat="1" ht="40" customHeight="1" spans="1:24">
      <c r="A28" s="74" t="s">
        <v>148</v>
      </c>
      <c r="B28" s="21" t="s">
        <v>149</v>
      </c>
      <c r="C28" s="75"/>
      <c r="D28" s="75"/>
      <c r="E28" s="75"/>
      <c r="F28" s="76"/>
      <c r="G28" s="30">
        <f>SUM(G29:G42)</f>
        <v>2092</v>
      </c>
      <c r="H28" s="30">
        <f>SUM(H29:H42)</f>
        <v>2061</v>
      </c>
      <c r="I28" s="30">
        <f>SUM(I29:I42)</f>
        <v>1686</v>
      </c>
      <c r="J28" s="30">
        <f>SUM(J29:J42)</f>
        <v>375</v>
      </c>
      <c r="K28" s="30">
        <f>SUM(K29:K42)</f>
        <v>31</v>
      </c>
      <c r="L28" s="76"/>
      <c r="M28" s="75"/>
      <c r="N28" s="75"/>
      <c r="O28" s="75"/>
      <c r="P28" s="75"/>
      <c r="Q28" s="75"/>
      <c r="R28" s="75"/>
      <c r="S28" s="75"/>
      <c r="T28" s="75"/>
      <c r="U28" s="75"/>
      <c r="V28" s="77"/>
      <c r="W28" s="77"/>
      <c r="X28" s="78"/>
    </row>
    <row r="29" s="6" customFormat="1" ht="409" customHeight="1" spans="1:24">
      <c r="A29" s="34">
        <v>21</v>
      </c>
      <c r="B29" s="35" t="s">
        <v>150</v>
      </c>
      <c r="C29" s="37" t="s">
        <v>34</v>
      </c>
      <c r="D29" s="38" t="s">
        <v>50</v>
      </c>
      <c r="E29" s="37" t="s">
        <v>44</v>
      </c>
      <c r="F29" s="79" t="s">
        <v>151</v>
      </c>
      <c r="G29" s="38">
        <f>H29+K29</f>
        <v>333</v>
      </c>
      <c r="H29" s="38">
        <f>I29+J29</f>
        <v>333</v>
      </c>
      <c r="I29" s="37">
        <v>333</v>
      </c>
      <c r="J29" s="37"/>
      <c r="K29" s="37"/>
      <c r="L29" s="80" t="s">
        <v>152</v>
      </c>
      <c r="M29" s="38" t="s">
        <v>153</v>
      </c>
      <c r="N29" s="68">
        <v>8</v>
      </c>
      <c r="O29" s="68">
        <v>43</v>
      </c>
      <c r="P29" s="68">
        <v>0.5789</v>
      </c>
      <c r="Q29" s="68">
        <v>0.1341</v>
      </c>
      <c r="R29" s="71">
        <v>0.4448</v>
      </c>
      <c r="S29" s="68">
        <v>1.3</v>
      </c>
      <c r="T29" s="68">
        <v>0.4023</v>
      </c>
      <c r="U29" s="68">
        <v>0.8977</v>
      </c>
      <c r="V29" s="68" t="s">
        <v>154</v>
      </c>
      <c r="W29" s="68" t="s">
        <v>47</v>
      </c>
      <c r="X29" s="40" t="s">
        <v>155</v>
      </c>
    </row>
    <row r="30" s="6" customFormat="1" ht="102" customHeight="1" spans="1:24">
      <c r="A30" s="34">
        <v>22</v>
      </c>
      <c r="B30" s="42" t="s">
        <v>156</v>
      </c>
      <c r="C30" s="38" t="s">
        <v>34</v>
      </c>
      <c r="D30" s="38" t="s">
        <v>50</v>
      </c>
      <c r="E30" s="38" t="s">
        <v>157</v>
      </c>
      <c r="F30" s="42" t="s">
        <v>158</v>
      </c>
      <c r="G30" s="38">
        <f>H30+K30</f>
        <v>100</v>
      </c>
      <c r="H30" s="38">
        <f>I30+J30</f>
        <v>100</v>
      </c>
      <c r="I30" s="38">
        <v>100</v>
      </c>
      <c r="J30" s="38"/>
      <c r="K30" s="38"/>
      <c r="L30" s="42" t="s">
        <v>159</v>
      </c>
      <c r="M30" s="38" t="s">
        <v>153</v>
      </c>
      <c r="N30" s="81">
        <v>0</v>
      </c>
      <c r="O30" s="81">
        <v>1</v>
      </c>
      <c r="P30" s="82">
        <v>0.0618</v>
      </c>
      <c r="Q30" s="82">
        <v>0.0063</v>
      </c>
      <c r="R30" s="82">
        <v>0.0555</v>
      </c>
      <c r="S30" s="82">
        <v>0.1734</v>
      </c>
      <c r="T30" s="82">
        <v>0.0182</v>
      </c>
      <c r="U30" s="82">
        <v>0.1552</v>
      </c>
      <c r="V30" s="81" t="s">
        <v>129</v>
      </c>
      <c r="W30" s="38" t="s">
        <v>41</v>
      </c>
      <c r="X30" s="46" t="s">
        <v>155</v>
      </c>
    </row>
    <row r="31" s="9" customFormat="1" ht="112" customHeight="1" spans="1:24">
      <c r="A31" s="34">
        <v>23</v>
      </c>
      <c r="B31" s="53" t="s">
        <v>160</v>
      </c>
      <c r="C31" s="38" t="s">
        <v>34</v>
      </c>
      <c r="D31" s="38" t="s">
        <v>50</v>
      </c>
      <c r="E31" s="38" t="s">
        <v>161</v>
      </c>
      <c r="F31" s="42" t="s">
        <v>162</v>
      </c>
      <c r="G31" s="38">
        <v>100</v>
      </c>
      <c r="H31" s="38">
        <v>100</v>
      </c>
      <c r="I31" s="38">
        <v>100</v>
      </c>
      <c r="J31" s="38"/>
      <c r="K31" s="38"/>
      <c r="L31" s="42" t="s">
        <v>163</v>
      </c>
      <c r="M31" s="38" t="s">
        <v>153</v>
      </c>
      <c r="N31" s="38">
        <v>0</v>
      </c>
      <c r="O31" s="38">
        <v>1</v>
      </c>
      <c r="P31" s="42">
        <v>0.0476</v>
      </c>
      <c r="Q31" s="42">
        <v>0.0019</v>
      </c>
      <c r="R31" s="42">
        <v>0.0457</v>
      </c>
      <c r="S31" s="42">
        <v>0.1767</v>
      </c>
      <c r="T31" s="42">
        <v>0.0054</v>
      </c>
      <c r="U31" s="38">
        <v>0.1713</v>
      </c>
      <c r="V31" s="38" t="s">
        <v>63</v>
      </c>
      <c r="W31" s="38" t="s">
        <v>41</v>
      </c>
      <c r="X31" s="46" t="s">
        <v>155</v>
      </c>
    </row>
    <row r="32" s="6" customFormat="1" ht="164" customHeight="1" spans="1:24">
      <c r="A32" s="34">
        <v>24</v>
      </c>
      <c r="B32" s="66" t="s">
        <v>164</v>
      </c>
      <c r="C32" s="65" t="s">
        <v>34</v>
      </c>
      <c r="D32" s="38" t="s">
        <v>50</v>
      </c>
      <c r="E32" s="65" t="s">
        <v>165</v>
      </c>
      <c r="F32" s="66" t="s">
        <v>166</v>
      </c>
      <c r="G32" s="38">
        <f>H32+K32</f>
        <v>98</v>
      </c>
      <c r="H32" s="38">
        <f>I32+J32</f>
        <v>98</v>
      </c>
      <c r="I32" s="65">
        <v>98</v>
      </c>
      <c r="J32" s="65"/>
      <c r="K32" s="65"/>
      <c r="L32" s="83" t="s">
        <v>167</v>
      </c>
      <c r="M32" s="38" t="s">
        <v>153</v>
      </c>
      <c r="N32" s="65">
        <v>0</v>
      </c>
      <c r="O32" s="65">
        <v>1</v>
      </c>
      <c r="P32" s="65">
        <v>0.0965</v>
      </c>
      <c r="Q32" s="65">
        <v>0.0035</v>
      </c>
      <c r="R32" s="65">
        <v>0.093</v>
      </c>
      <c r="S32" s="65">
        <v>0.2516</v>
      </c>
      <c r="T32" s="65">
        <v>0.0089</v>
      </c>
      <c r="U32" s="65">
        <v>0.2427</v>
      </c>
      <c r="V32" s="65" t="s">
        <v>69</v>
      </c>
      <c r="W32" s="65" t="s">
        <v>168</v>
      </c>
      <c r="X32" s="46"/>
    </row>
    <row r="33" s="6" customFormat="1" ht="173" customHeight="1" spans="1:24">
      <c r="A33" s="34">
        <v>25</v>
      </c>
      <c r="B33" s="42" t="s">
        <v>169</v>
      </c>
      <c r="C33" s="38" t="s">
        <v>34</v>
      </c>
      <c r="D33" s="38" t="s">
        <v>50</v>
      </c>
      <c r="E33" s="38" t="s">
        <v>170</v>
      </c>
      <c r="F33" s="42" t="s">
        <v>171</v>
      </c>
      <c r="G33" s="38">
        <f>H33+K33</f>
        <v>206</v>
      </c>
      <c r="H33" s="38">
        <f>I33+J33</f>
        <v>175</v>
      </c>
      <c r="I33" s="38"/>
      <c r="J33" s="38">
        <v>175</v>
      </c>
      <c r="K33" s="38">
        <v>31</v>
      </c>
      <c r="L33" s="42" t="s">
        <v>172</v>
      </c>
      <c r="M33" s="38" t="s">
        <v>153</v>
      </c>
      <c r="N33" s="38">
        <v>5</v>
      </c>
      <c r="O33" s="38">
        <v>0</v>
      </c>
      <c r="P33" s="38">
        <v>0.0692</v>
      </c>
      <c r="Q33" s="38"/>
      <c r="R33" s="38">
        <v>0.0692</v>
      </c>
      <c r="S33" s="38">
        <v>0.1613</v>
      </c>
      <c r="T33" s="38"/>
      <c r="U33" s="38">
        <v>0.1613</v>
      </c>
      <c r="V33" s="42" t="s">
        <v>123</v>
      </c>
      <c r="W33" s="38" t="s">
        <v>89</v>
      </c>
      <c r="X33" s="46"/>
    </row>
    <row r="34" s="6" customFormat="1" ht="95" customHeight="1" spans="1:24">
      <c r="A34" s="34">
        <v>26</v>
      </c>
      <c r="B34" s="42" t="s">
        <v>173</v>
      </c>
      <c r="C34" s="34" t="s">
        <v>34</v>
      </c>
      <c r="D34" s="38" t="s">
        <v>50</v>
      </c>
      <c r="E34" s="38" t="s">
        <v>174</v>
      </c>
      <c r="F34" s="42" t="s">
        <v>175</v>
      </c>
      <c r="G34" s="38">
        <f>H34+K34</f>
        <v>200</v>
      </c>
      <c r="H34" s="38">
        <v>200</v>
      </c>
      <c r="I34" s="38">
        <v>120</v>
      </c>
      <c r="J34" s="38">
        <v>80</v>
      </c>
      <c r="K34" s="42"/>
      <c r="L34" s="42" t="s">
        <v>176</v>
      </c>
      <c r="M34" s="38" t="s">
        <v>153</v>
      </c>
      <c r="N34" s="34">
        <v>1</v>
      </c>
      <c r="O34" s="34">
        <v>1</v>
      </c>
      <c r="P34" s="34">
        <v>0.1653</v>
      </c>
      <c r="Q34" s="34">
        <v>0.0104</v>
      </c>
      <c r="R34" s="34">
        <v>0.0802</v>
      </c>
      <c r="S34" s="34">
        <v>0.5295</v>
      </c>
      <c r="T34" s="34">
        <v>0.03</v>
      </c>
      <c r="U34" s="34">
        <v>0.2233</v>
      </c>
      <c r="V34" s="38" t="s">
        <v>177</v>
      </c>
      <c r="W34" s="38" t="s">
        <v>41</v>
      </c>
      <c r="X34" s="46" t="s">
        <v>155</v>
      </c>
    </row>
    <row r="35" s="6" customFormat="1" ht="117" customHeight="1" spans="1:24">
      <c r="A35" s="34">
        <v>27</v>
      </c>
      <c r="B35" s="42" t="s">
        <v>178</v>
      </c>
      <c r="C35" s="34" t="s">
        <v>34</v>
      </c>
      <c r="D35" s="38" t="s">
        <v>50</v>
      </c>
      <c r="E35" s="38" t="s">
        <v>91</v>
      </c>
      <c r="F35" s="42" t="s">
        <v>179</v>
      </c>
      <c r="G35" s="38">
        <f>H35+K35</f>
        <v>150</v>
      </c>
      <c r="H35" s="38">
        <f>I35+J35</f>
        <v>150</v>
      </c>
      <c r="I35" s="38">
        <v>150</v>
      </c>
      <c r="J35" s="38"/>
      <c r="K35" s="38"/>
      <c r="L35" s="42" t="s">
        <v>180</v>
      </c>
      <c r="M35" s="38" t="s">
        <v>153</v>
      </c>
      <c r="N35" s="34">
        <v>0</v>
      </c>
      <c r="O35" s="34">
        <v>1</v>
      </c>
      <c r="P35" s="34">
        <v>0.0439</v>
      </c>
      <c r="Q35" s="34">
        <v>0.0018</v>
      </c>
      <c r="R35" s="34">
        <v>0.0421</v>
      </c>
      <c r="S35" s="34">
        <v>0.147</v>
      </c>
      <c r="T35" s="34">
        <v>0.0027</v>
      </c>
      <c r="U35" s="34">
        <v>0.1443</v>
      </c>
      <c r="V35" s="38" t="s">
        <v>94</v>
      </c>
      <c r="W35" s="34" t="s">
        <v>108</v>
      </c>
      <c r="X35" s="46"/>
    </row>
    <row r="36" s="10" customFormat="1" ht="210" customHeight="1" spans="1:24">
      <c r="A36" s="34">
        <v>28</v>
      </c>
      <c r="B36" s="42" t="s">
        <v>181</v>
      </c>
      <c r="C36" s="38" t="s">
        <v>34</v>
      </c>
      <c r="D36" s="38" t="s">
        <v>50</v>
      </c>
      <c r="E36" s="38" t="s">
        <v>182</v>
      </c>
      <c r="F36" s="53" t="s">
        <v>183</v>
      </c>
      <c r="G36" s="38">
        <f>H36+K36</f>
        <v>200</v>
      </c>
      <c r="H36" s="38">
        <f>I36+J36</f>
        <v>200</v>
      </c>
      <c r="I36" s="38">
        <v>200</v>
      </c>
      <c r="J36" s="38"/>
      <c r="K36" s="38"/>
      <c r="L36" s="53" t="s">
        <v>184</v>
      </c>
      <c r="M36" s="38" t="s">
        <v>153</v>
      </c>
      <c r="N36" s="38">
        <v>2</v>
      </c>
      <c r="O36" s="38">
        <v>2</v>
      </c>
      <c r="P36" s="38">
        <f>Q36+R36</f>
        <v>1535</v>
      </c>
      <c r="Q36" s="38">
        <v>377</v>
      </c>
      <c r="R36" s="38">
        <v>1158</v>
      </c>
      <c r="S36" s="38">
        <f>T36+U36</f>
        <v>3529</v>
      </c>
      <c r="T36" s="38">
        <v>1099</v>
      </c>
      <c r="U36" s="38">
        <v>2430</v>
      </c>
      <c r="V36" s="38" t="s">
        <v>107</v>
      </c>
      <c r="W36" s="34" t="s">
        <v>108</v>
      </c>
      <c r="X36" s="46"/>
    </row>
    <row r="37" s="10" customFormat="1" ht="159" customHeight="1" spans="1:24">
      <c r="A37" s="34">
        <v>29</v>
      </c>
      <c r="B37" s="42" t="s">
        <v>185</v>
      </c>
      <c r="C37" s="38" t="s">
        <v>186</v>
      </c>
      <c r="D37" s="38" t="s">
        <v>50</v>
      </c>
      <c r="E37" s="38" t="s">
        <v>157</v>
      </c>
      <c r="F37" s="42" t="s">
        <v>187</v>
      </c>
      <c r="G37" s="34">
        <v>99</v>
      </c>
      <c r="H37" s="34">
        <v>99</v>
      </c>
      <c r="I37" s="38">
        <v>99</v>
      </c>
      <c r="J37" s="38"/>
      <c r="K37" s="38"/>
      <c r="L37" s="35" t="s">
        <v>188</v>
      </c>
      <c r="M37" s="38" t="s">
        <v>153</v>
      </c>
      <c r="N37" s="38">
        <v>0</v>
      </c>
      <c r="O37" s="38">
        <v>1</v>
      </c>
      <c r="P37" s="38">
        <v>0.0618</v>
      </c>
      <c r="Q37" s="38">
        <v>0.0063</v>
      </c>
      <c r="R37" s="38">
        <v>0.0555</v>
      </c>
      <c r="S37" s="38">
        <v>0.1734</v>
      </c>
      <c r="T37" s="38">
        <v>0.0182</v>
      </c>
      <c r="U37" s="38">
        <v>0.1552</v>
      </c>
      <c r="V37" s="38" t="s">
        <v>129</v>
      </c>
      <c r="W37" s="84" t="s">
        <v>168</v>
      </c>
      <c r="X37" s="38"/>
    </row>
    <row r="38" s="10" customFormat="1" ht="149" customHeight="1" spans="1:24">
      <c r="A38" s="34">
        <v>30</v>
      </c>
      <c r="B38" s="42" t="s">
        <v>189</v>
      </c>
      <c r="C38" s="38" t="s">
        <v>186</v>
      </c>
      <c r="D38" s="38" t="s">
        <v>50</v>
      </c>
      <c r="E38" s="85" t="s">
        <v>190</v>
      </c>
      <c r="F38" s="86" t="s">
        <v>191</v>
      </c>
      <c r="G38" s="34">
        <v>96</v>
      </c>
      <c r="H38" s="34">
        <v>96</v>
      </c>
      <c r="I38" s="38">
        <v>96</v>
      </c>
      <c r="J38" s="38"/>
      <c r="K38" s="38"/>
      <c r="L38" s="35" t="s">
        <v>192</v>
      </c>
      <c r="M38" s="38" t="s">
        <v>153</v>
      </c>
      <c r="N38" s="38">
        <v>0</v>
      </c>
      <c r="O38" s="38">
        <v>1</v>
      </c>
      <c r="P38" s="38">
        <v>0.0589</v>
      </c>
      <c r="Q38" s="38">
        <v>0.0052</v>
      </c>
      <c r="R38" s="38">
        <v>0.0537</v>
      </c>
      <c r="S38" s="38">
        <v>0.1697</v>
      </c>
      <c r="T38" s="38">
        <v>0.0146</v>
      </c>
      <c r="U38" s="38">
        <v>0.1551</v>
      </c>
      <c r="V38" s="38" t="s">
        <v>129</v>
      </c>
      <c r="W38" s="38" t="s">
        <v>168</v>
      </c>
      <c r="X38" s="46"/>
    </row>
    <row r="39" s="10" customFormat="1" ht="93" customHeight="1" spans="1:24">
      <c r="A39" s="34">
        <v>31</v>
      </c>
      <c r="B39" s="87" t="s">
        <v>193</v>
      </c>
      <c r="C39" s="51" t="s">
        <v>34</v>
      </c>
      <c r="D39" s="51" t="s">
        <v>35</v>
      </c>
      <c r="E39" s="51" t="s">
        <v>194</v>
      </c>
      <c r="F39" s="87" t="s">
        <v>195</v>
      </c>
      <c r="G39" s="88">
        <v>100</v>
      </c>
      <c r="H39" s="38">
        <f t="shared" ref="H38:H44" si="5">I39+J39</f>
        <v>100</v>
      </c>
      <c r="I39" s="38">
        <v>100</v>
      </c>
      <c r="J39" s="38"/>
      <c r="K39" s="38"/>
      <c r="L39" s="87" t="s">
        <v>196</v>
      </c>
      <c r="M39" s="38" t="s">
        <v>153</v>
      </c>
      <c r="N39" s="88">
        <v>0</v>
      </c>
      <c r="O39" s="88">
        <v>2</v>
      </c>
      <c r="P39" s="51">
        <v>0.0618</v>
      </c>
      <c r="Q39" s="51">
        <v>0.0063</v>
      </c>
      <c r="R39" s="51">
        <v>0.0555</v>
      </c>
      <c r="S39" s="51">
        <v>0.1734</v>
      </c>
      <c r="T39" s="51">
        <v>0.0182</v>
      </c>
      <c r="U39" s="51">
        <v>0.1552</v>
      </c>
      <c r="V39" s="51" t="s">
        <v>129</v>
      </c>
      <c r="W39" s="51" t="s">
        <v>41</v>
      </c>
      <c r="X39" s="51" t="s">
        <v>155</v>
      </c>
    </row>
    <row r="40" s="10" customFormat="1" ht="149" customHeight="1" spans="1:24">
      <c r="A40" s="34">
        <v>32</v>
      </c>
      <c r="B40" s="42" t="s">
        <v>197</v>
      </c>
      <c r="C40" s="38" t="s">
        <v>34</v>
      </c>
      <c r="D40" s="38" t="s">
        <v>198</v>
      </c>
      <c r="E40" s="38" t="s">
        <v>199</v>
      </c>
      <c r="F40" s="53" t="s">
        <v>200</v>
      </c>
      <c r="G40" s="38">
        <f>H40+K40</f>
        <v>100</v>
      </c>
      <c r="H40" s="38">
        <f t="shared" si="5"/>
        <v>100</v>
      </c>
      <c r="I40" s="38">
        <v>100</v>
      </c>
      <c r="J40" s="38"/>
      <c r="K40" s="38"/>
      <c r="L40" s="53" t="s">
        <v>201</v>
      </c>
      <c r="M40" s="38" t="s">
        <v>153</v>
      </c>
      <c r="N40" s="81">
        <v>0</v>
      </c>
      <c r="O40" s="81">
        <v>2</v>
      </c>
      <c r="P40" s="38">
        <f>SUM(Q40:R40)</f>
        <v>0.403</v>
      </c>
      <c r="Q40" s="89">
        <v>0.003</v>
      </c>
      <c r="R40" s="89">
        <v>0.4</v>
      </c>
      <c r="S40" s="38">
        <f>SUM(T40:U40)</f>
        <v>0.906</v>
      </c>
      <c r="T40" s="89">
        <v>0.006</v>
      </c>
      <c r="U40" s="89">
        <v>0.9</v>
      </c>
      <c r="V40" s="89" t="s">
        <v>69</v>
      </c>
      <c r="W40" s="38" t="s">
        <v>41</v>
      </c>
      <c r="X40" s="46" t="s">
        <v>155</v>
      </c>
    </row>
    <row r="41" s="10" customFormat="1" ht="134" customHeight="1" spans="1:24">
      <c r="A41" s="34">
        <v>33</v>
      </c>
      <c r="B41" s="90" t="s">
        <v>202</v>
      </c>
      <c r="C41" s="91" t="s">
        <v>34</v>
      </c>
      <c r="D41" s="92" t="s">
        <v>203</v>
      </c>
      <c r="E41" s="92" t="s">
        <v>204</v>
      </c>
      <c r="F41" s="90" t="s">
        <v>205</v>
      </c>
      <c r="G41" s="81">
        <v>190</v>
      </c>
      <c r="H41" s="81">
        <v>190</v>
      </c>
      <c r="I41" s="38">
        <v>190</v>
      </c>
      <c r="J41" s="38"/>
      <c r="K41" s="38"/>
      <c r="L41" s="90" t="s">
        <v>206</v>
      </c>
      <c r="M41" s="37" t="s">
        <v>207</v>
      </c>
      <c r="N41" s="37"/>
      <c r="O41" s="37">
        <v>3</v>
      </c>
      <c r="P41" s="37">
        <v>0.1574</v>
      </c>
      <c r="Q41" s="37"/>
      <c r="R41" s="37">
        <v>0.1574</v>
      </c>
      <c r="S41" s="37">
        <v>0.5479</v>
      </c>
      <c r="T41" s="37"/>
      <c r="U41" s="37">
        <v>0.5479</v>
      </c>
      <c r="V41" s="93" t="s">
        <v>208</v>
      </c>
      <c r="W41" s="94" t="s">
        <v>209</v>
      </c>
      <c r="X41" s="46"/>
    </row>
    <row r="42" s="10" customFormat="1" ht="200" customHeight="1" spans="1:24">
      <c r="A42" s="34">
        <v>34</v>
      </c>
      <c r="B42" s="42" t="s">
        <v>210</v>
      </c>
      <c r="C42" s="42" t="s">
        <v>34</v>
      </c>
      <c r="D42" s="38" t="s">
        <v>58</v>
      </c>
      <c r="E42" s="42" t="s">
        <v>211</v>
      </c>
      <c r="F42" s="42" t="s">
        <v>212</v>
      </c>
      <c r="G42" s="38">
        <f>H42+K42</f>
        <v>120</v>
      </c>
      <c r="H42" s="38">
        <f t="shared" si="5"/>
        <v>120</v>
      </c>
      <c r="I42" s="38"/>
      <c r="J42" s="38">
        <v>120</v>
      </c>
      <c r="K42" s="38"/>
      <c r="L42" s="42" t="s">
        <v>213</v>
      </c>
      <c r="M42" s="38" t="s">
        <v>153</v>
      </c>
      <c r="N42" s="38">
        <v>5</v>
      </c>
      <c r="O42" s="38">
        <v>0</v>
      </c>
      <c r="P42" s="38">
        <v>0.0692</v>
      </c>
      <c r="Q42" s="38"/>
      <c r="R42" s="38">
        <v>0.0692</v>
      </c>
      <c r="S42" s="38">
        <v>0.1613</v>
      </c>
      <c r="T42" s="38"/>
      <c r="U42" s="38">
        <v>0.1613</v>
      </c>
      <c r="V42" s="42" t="s">
        <v>214</v>
      </c>
      <c r="W42" s="38" t="s">
        <v>215</v>
      </c>
      <c r="X42" s="46"/>
    </row>
    <row r="43" s="10" customFormat="1" ht="35" customHeight="1" spans="1:24">
      <c r="A43" s="34" t="s">
        <v>216</v>
      </c>
      <c r="B43" s="21" t="s">
        <v>217</v>
      </c>
      <c r="C43" s="38"/>
      <c r="D43" s="38"/>
      <c r="E43" s="38"/>
      <c r="F43" s="53"/>
      <c r="G43" s="95">
        <f>H43+K43</f>
        <v>47.45</v>
      </c>
      <c r="H43" s="95">
        <f t="shared" si="5"/>
        <v>47.45</v>
      </c>
      <c r="I43" s="95">
        <f>I44</f>
        <v>20</v>
      </c>
      <c r="J43" s="95">
        <v>27.45</v>
      </c>
      <c r="K43" s="95"/>
      <c r="L43" s="53"/>
      <c r="M43" s="38"/>
      <c r="N43" s="81"/>
      <c r="O43" s="81"/>
      <c r="P43" s="38"/>
      <c r="Q43" s="89"/>
      <c r="R43" s="89"/>
      <c r="S43" s="38"/>
      <c r="T43" s="89"/>
      <c r="U43" s="89"/>
      <c r="V43" s="89"/>
      <c r="W43" s="38"/>
      <c r="X43" s="46"/>
    </row>
    <row r="44" s="11" customFormat="1" ht="137" customHeight="1" spans="1:24">
      <c r="A44" s="34">
        <v>35</v>
      </c>
      <c r="B44" s="96" t="s">
        <v>218</v>
      </c>
      <c r="C44" s="68" t="s">
        <v>34</v>
      </c>
      <c r="D44" s="38" t="s">
        <v>50</v>
      </c>
      <c r="E44" s="68" t="s">
        <v>219</v>
      </c>
      <c r="F44" s="97" t="s">
        <v>220</v>
      </c>
      <c r="G44" s="38">
        <f>H44+K44</f>
        <v>20</v>
      </c>
      <c r="H44" s="38">
        <f t="shared" si="5"/>
        <v>20</v>
      </c>
      <c r="I44" s="36">
        <v>20</v>
      </c>
      <c r="J44" s="36"/>
      <c r="K44" s="36"/>
      <c r="L44" s="98" t="s">
        <v>221</v>
      </c>
      <c r="M44" s="68" t="s">
        <v>222</v>
      </c>
      <c r="N44" s="68"/>
      <c r="O44" s="68"/>
      <c r="P44" s="68">
        <v>60</v>
      </c>
      <c r="Q44" s="68"/>
      <c r="R44" s="68"/>
      <c r="S44" s="68">
        <v>60</v>
      </c>
      <c r="T44" s="68"/>
      <c r="U44" s="68"/>
      <c r="V44" s="68" t="s">
        <v>223</v>
      </c>
      <c r="W44" s="68" t="s">
        <v>41</v>
      </c>
      <c r="X44" s="46"/>
    </row>
    <row r="45" ht="90" customHeight="1" spans="1:24">
      <c r="A45" s="34">
        <v>36</v>
      </c>
      <c r="B45" s="96" t="s">
        <v>224</v>
      </c>
      <c r="C45" s="68" t="s">
        <v>137</v>
      </c>
      <c r="D45" s="38" t="s">
        <v>50</v>
      </c>
      <c r="E45" s="68" t="s">
        <v>44</v>
      </c>
      <c r="F45" s="53" t="s">
        <v>225</v>
      </c>
      <c r="G45" s="68">
        <v>27.45</v>
      </c>
      <c r="H45" s="68">
        <v>27.45</v>
      </c>
      <c r="I45" s="68"/>
      <c r="J45" s="68">
        <v>27.45</v>
      </c>
      <c r="K45" s="68"/>
      <c r="L45" s="96" t="s">
        <v>226</v>
      </c>
      <c r="M45" s="68" t="s">
        <v>54</v>
      </c>
      <c r="N45" s="68">
        <v>12</v>
      </c>
      <c r="O45" s="68">
        <v>71</v>
      </c>
      <c r="P45" s="68">
        <v>0.0134</v>
      </c>
      <c r="Q45" s="68">
        <v>0.0134</v>
      </c>
      <c r="R45" s="68"/>
      <c r="S45" s="68">
        <v>0.0134</v>
      </c>
      <c r="T45" s="68">
        <v>0.0134</v>
      </c>
      <c r="U45" s="68"/>
      <c r="V45" s="99" t="s">
        <v>227</v>
      </c>
      <c r="W45" s="99" t="s">
        <v>227</v>
      </c>
      <c r="X45" s="100"/>
    </row>
    <row r="46" ht="30" customHeight="1" spans="1:24">
      <c r="A46" s="34" t="s">
        <v>228</v>
      </c>
      <c r="B46" s="21" t="s">
        <v>229</v>
      </c>
      <c r="C46" s="44"/>
      <c r="D46" s="44"/>
      <c r="E46" s="44"/>
      <c r="F46" s="101"/>
      <c r="G46" s="95">
        <f t="shared" ref="G46:G49" si="6">H46+K46</f>
        <v>100</v>
      </c>
      <c r="H46" s="95">
        <f>I46+J46</f>
        <v>100</v>
      </c>
      <c r="I46" s="95">
        <f t="shared" ref="I46:K46" si="7">SUM(I47)</f>
        <v>100</v>
      </c>
      <c r="J46" s="30"/>
      <c r="K46" s="30"/>
      <c r="L46" s="101"/>
      <c r="M46" s="44"/>
      <c r="N46" s="44"/>
      <c r="O46" s="44"/>
      <c r="P46" s="44"/>
      <c r="Q46" s="44"/>
      <c r="R46" s="44"/>
      <c r="S46" s="44"/>
      <c r="T46" s="44"/>
      <c r="U46" s="44"/>
      <c r="V46" s="38"/>
      <c r="W46" s="38"/>
      <c r="X46" s="100"/>
    </row>
    <row r="47" s="10" customFormat="1" ht="170" customHeight="1" spans="1:24">
      <c r="A47" s="34">
        <v>37</v>
      </c>
      <c r="B47" s="42" t="s">
        <v>230</v>
      </c>
      <c r="C47" s="38" t="s">
        <v>34</v>
      </c>
      <c r="D47" s="38" t="s">
        <v>50</v>
      </c>
      <c r="E47" s="38" t="s">
        <v>214</v>
      </c>
      <c r="F47" s="42" t="s">
        <v>231</v>
      </c>
      <c r="G47" s="38">
        <f t="shared" si="6"/>
        <v>100</v>
      </c>
      <c r="H47" s="38">
        <f>I47+J47</f>
        <v>100</v>
      </c>
      <c r="I47" s="38">
        <v>100</v>
      </c>
      <c r="J47" s="102"/>
      <c r="K47" s="102"/>
      <c r="L47" s="53" t="s">
        <v>232</v>
      </c>
      <c r="M47" s="38" t="s">
        <v>153</v>
      </c>
      <c r="N47" s="103"/>
      <c r="O47" s="103"/>
      <c r="P47" s="103"/>
      <c r="Q47" s="103"/>
      <c r="R47" s="103"/>
      <c r="S47" s="103"/>
      <c r="T47" s="103"/>
      <c r="U47" s="103"/>
      <c r="V47" s="38" t="s">
        <v>214</v>
      </c>
      <c r="W47" s="38" t="s">
        <v>215</v>
      </c>
      <c r="X47" s="100"/>
    </row>
    <row r="48" ht="35" customHeight="1" spans="1:24">
      <c r="A48" s="34" t="s">
        <v>233</v>
      </c>
      <c r="B48" s="21" t="s">
        <v>234</v>
      </c>
      <c r="C48" s="44"/>
      <c r="D48" s="44"/>
      <c r="E48" s="44"/>
      <c r="F48" s="101"/>
      <c r="G48" s="95">
        <f t="shared" si="6"/>
        <v>128.55</v>
      </c>
      <c r="H48" s="95">
        <f>I48+J48</f>
        <v>128.55</v>
      </c>
      <c r="I48" s="95">
        <f>SUM(I49)</f>
        <v>85</v>
      </c>
      <c r="J48" s="95">
        <v>43.55</v>
      </c>
      <c r="K48" s="44"/>
      <c r="L48" s="101"/>
      <c r="M48" s="44"/>
      <c r="N48" s="44"/>
      <c r="O48" s="44"/>
      <c r="P48" s="44"/>
      <c r="Q48" s="44"/>
      <c r="R48" s="44"/>
      <c r="S48" s="44"/>
      <c r="T48" s="44"/>
      <c r="U48" s="44"/>
      <c r="V48" s="44"/>
      <c r="W48" s="44"/>
      <c r="X48" s="100"/>
    </row>
    <row r="49" s="12" customFormat="1" ht="57" customHeight="1" spans="1:24">
      <c r="A49" s="34">
        <v>38</v>
      </c>
      <c r="B49" s="42" t="s">
        <v>234</v>
      </c>
      <c r="C49" s="38" t="s">
        <v>34</v>
      </c>
      <c r="D49" s="38" t="s">
        <v>235</v>
      </c>
      <c r="E49" s="38" t="s">
        <v>219</v>
      </c>
      <c r="F49" s="53" t="s">
        <v>236</v>
      </c>
      <c r="G49" s="38">
        <f t="shared" si="6"/>
        <v>128.55</v>
      </c>
      <c r="H49" s="38">
        <f>I49+J49</f>
        <v>128.55</v>
      </c>
      <c r="I49" s="104">
        <v>85</v>
      </c>
      <c r="J49" s="34">
        <v>43.55</v>
      </c>
      <c r="K49" s="38"/>
      <c r="L49" s="53" t="s">
        <v>237</v>
      </c>
      <c r="M49" s="105" t="s">
        <v>153</v>
      </c>
      <c r="N49" s="38"/>
      <c r="O49" s="38"/>
      <c r="P49" s="38"/>
      <c r="Q49" s="38"/>
      <c r="R49" s="38"/>
      <c r="S49" s="38"/>
      <c r="T49" s="38"/>
      <c r="U49" s="38"/>
      <c r="V49" s="38" t="s">
        <v>47</v>
      </c>
      <c r="W49" s="38" t="s">
        <v>41</v>
      </c>
      <c r="X49" s="46"/>
    </row>
  </sheetData>
  <autoFilter xmlns:etc="http://www.wps.cn/officeDocument/2017/etCustomData" ref="L44:Q45" etc:filterBottomFollowUsedRange="0">
    <extLst/>
  </autoFilter>
  <mergeCells count="20">
    <mergeCell ref="A1:X1"/>
    <mergeCell ref="A2:X2"/>
    <mergeCell ref="L3:U3"/>
    <mergeCell ref="N4:O4"/>
    <mergeCell ref="P4:R4"/>
    <mergeCell ref="S4:U4"/>
    <mergeCell ref="A3:A5"/>
    <mergeCell ref="B3:B5"/>
    <mergeCell ref="C3:C5"/>
    <mergeCell ref="D3:D5"/>
    <mergeCell ref="E3:E5"/>
    <mergeCell ref="F3:F5"/>
    <mergeCell ref="G3:G5"/>
    <mergeCell ref="H3:H5"/>
    <mergeCell ref="L4:L5"/>
    <mergeCell ref="M4:M5"/>
    <mergeCell ref="V3:V5"/>
    <mergeCell ref="W3:W5"/>
    <mergeCell ref="X3:X5"/>
    <mergeCell ref="I3:K4"/>
  </mergeCells>
  <conditionalFormatting sqref="B11">
    <cfRule type="duplicateValues" dxfId="0" priority="5"/>
  </conditionalFormatting>
  <conditionalFormatting sqref="F15">
    <cfRule type="duplicateValues" dxfId="0" priority="13"/>
  </conditionalFormatting>
  <conditionalFormatting sqref="F30">
    <cfRule type="duplicateValues" dxfId="0" priority="8"/>
  </conditionalFormatting>
  <conditionalFormatting sqref="B32">
    <cfRule type="duplicateValues" dxfId="1" priority="6"/>
    <cfRule type="duplicateValues" dxfId="2" priority="7"/>
  </conditionalFormatting>
  <conditionalFormatting sqref="F34">
    <cfRule type="duplicateValues" dxfId="0" priority="12"/>
  </conditionalFormatting>
  <conditionalFormatting sqref="F35">
    <cfRule type="duplicateValues" dxfId="0" priority="10"/>
  </conditionalFormatting>
  <conditionalFormatting sqref="F37">
    <cfRule type="duplicateValues" dxfId="0" priority="2"/>
  </conditionalFormatting>
  <conditionalFormatting sqref="F38">
    <cfRule type="duplicateValues" dxfId="0" priority="1"/>
  </conditionalFormatting>
  <conditionalFormatting sqref="F39">
    <cfRule type="duplicateValues" dxfId="0" priority="3"/>
  </conditionalFormatting>
  <conditionalFormatting sqref="F17:F19">
    <cfRule type="duplicateValues" dxfId="0" priority="14"/>
  </conditionalFormatting>
  <conditionalFormatting sqref="F40:F41 F43:F44">
    <cfRule type="duplicateValues" dxfId="0" priority="11"/>
  </conditionalFormatting>
  <pageMargins left="0.275" right="0.156944444444444" top="0.393055555555556" bottom="0.354166666666667" header="0.3" footer="0.3"/>
  <pageSetup paperSize="9" scale="46" fitToHeight="0" orientation="landscape"/>
  <headerFooter/>
  <ignoredErrors>
    <ignoredError sqref="G28:H28" formula="1"/>
    <ignoredError sqref="J28" formulaRange="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workbookViewId="0">
      <selection activeCell="A16" sqref="A16"/>
    </sheetView>
  </sheetViews>
  <sheetFormatPr defaultColWidth="9" defaultRowHeight="17.25" outlineLevelCol="5"/>
  <cols>
    <col min="1" max="1" width="18" customWidth="1"/>
    <col min="2" max="5" width="14" customWidth="1"/>
    <col min="6" max="6" width="8.25" customWidth="1"/>
  </cols>
  <sheetData>
    <row r="1" ht="44" customHeight="1" spans="1:6">
      <c r="A1" s="1" t="s">
        <v>238</v>
      </c>
      <c r="B1" s="1"/>
      <c r="C1" s="1"/>
      <c r="D1" s="1"/>
      <c r="E1" s="1"/>
      <c r="F1" s="1"/>
    </row>
    <row r="2" ht="22" customHeight="1" spans="1:6">
      <c r="A2" s="2" t="s">
        <v>239</v>
      </c>
      <c r="B2" s="2" t="s">
        <v>240</v>
      </c>
      <c r="C2" s="2"/>
      <c r="D2" s="2" t="s">
        <v>241</v>
      </c>
      <c r="E2" s="2"/>
      <c r="F2" s="3" t="s">
        <v>242</v>
      </c>
    </row>
    <row r="3" ht="22" customHeight="1" spans="1:6">
      <c r="A3" s="2"/>
      <c r="B3" s="2" t="s">
        <v>243</v>
      </c>
      <c r="C3" s="2" t="s">
        <v>244</v>
      </c>
      <c r="D3" s="2" t="s">
        <v>243</v>
      </c>
      <c r="E3" s="2" t="s">
        <v>244</v>
      </c>
      <c r="F3" s="4"/>
    </row>
    <row r="4" ht="27" customHeight="1" spans="1:6">
      <c r="A4" s="5" t="s">
        <v>245</v>
      </c>
      <c r="B4" s="5">
        <v>200</v>
      </c>
      <c r="C4" s="5"/>
      <c r="D4" s="5">
        <f>B4*0.02</f>
        <v>4</v>
      </c>
      <c r="E4" s="5">
        <f>C4*0.02</f>
        <v>0</v>
      </c>
      <c r="F4" s="5"/>
    </row>
    <row r="5" ht="27" customHeight="1" spans="1:6">
      <c r="A5" s="5" t="s">
        <v>246</v>
      </c>
      <c r="B5" s="5">
        <v>200</v>
      </c>
      <c r="C5" s="5"/>
      <c r="D5" s="5">
        <f t="shared" ref="D5:D16" si="0">B5*0.02</f>
        <v>4</v>
      </c>
      <c r="E5" s="5">
        <f t="shared" ref="E5:E16" si="1">C5*0.02</f>
        <v>0</v>
      </c>
      <c r="F5" s="5"/>
    </row>
    <row r="6" ht="27" customHeight="1" spans="1:6">
      <c r="A6" s="5" t="s">
        <v>247</v>
      </c>
      <c r="B6" s="5">
        <v>668</v>
      </c>
      <c r="C6" s="5"/>
      <c r="D6" s="5">
        <f t="shared" si="0"/>
        <v>13.36</v>
      </c>
      <c r="E6" s="5">
        <f t="shared" si="1"/>
        <v>0</v>
      </c>
      <c r="F6" s="5"/>
    </row>
    <row r="7" ht="27" customHeight="1" spans="1:6">
      <c r="A7" s="5" t="s">
        <v>248</v>
      </c>
      <c r="B7" s="5">
        <v>780</v>
      </c>
      <c r="C7" s="5"/>
      <c r="D7" s="5">
        <f t="shared" si="0"/>
        <v>15.6</v>
      </c>
      <c r="E7" s="5">
        <f t="shared" si="1"/>
        <v>0</v>
      </c>
      <c r="F7" s="5"/>
    </row>
    <row r="8" ht="27" customHeight="1" spans="1:6">
      <c r="A8" s="5" t="s">
        <v>249</v>
      </c>
      <c r="B8" s="5">
        <v>200</v>
      </c>
      <c r="C8" s="5"/>
      <c r="D8" s="5">
        <f t="shared" si="0"/>
        <v>4</v>
      </c>
      <c r="E8" s="5">
        <f t="shared" si="1"/>
        <v>0</v>
      </c>
      <c r="F8" s="5"/>
    </row>
    <row r="9" ht="27" customHeight="1" spans="1:6">
      <c r="A9" s="5" t="s">
        <v>250</v>
      </c>
      <c r="B9" s="5">
        <v>635</v>
      </c>
      <c r="C9" s="5"/>
      <c r="D9" s="5">
        <f t="shared" si="0"/>
        <v>12.7</v>
      </c>
      <c r="E9" s="5">
        <f t="shared" si="1"/>
        <v>0</v>
      </c>
      <c r="F9" s="5"/>
    </row>
    <row r="10" ht="27" customHeight="1" spans="1:6">
      <c r="A10" s="5" t="s">
        <v>251</v>
      </c>
      <c r="B10" s="5">
        <v>120</v>
      </c>
      <c r="C10" s="5">
        <v>80</v>
      </c>
      <c r="D10" s="5">
        <f t="shared" si="0"/>
        <v>2.4</v>
      </c>
      <c r="E10" s="5">
        <f t="shared" si="1"/>
        <v>1.6</v>
      </c>
      <c r="F10" s="5"/>
    </row>
    <row r="11" ht="27" customHeight="1" spans="1:6">
      <c r="A11" s="5" t="s">
        <v>252</v>
      </c>
      <c r="B11" s="5">
        <v>464</v>
      </c>
      <c r="C11" s="5"/>
      <c r="D11" s="5">
        <f t="shared" si="0"/>
        <v>9.28</v>
      </c>
      <c r="E11" s="5">
        <f t="shared" si="1"/>
        <v>0</v>
      </c>
      <c r="F11" s="5"/>
    </row>
    <row r="12" ht="27" customHeight="1" spans="1:6">
      <c r="A12" s="5" t="s">
        <v>253</v>
      </c>
      <c r="B12" s="5">
        <v>190</v>
      </c>
      <c r="C12" s="5">
        <v>640</v>
      </c>
      <c r="D12" s="5">
        <f t="shared" si="0"/>
        <v>3.8</v>
      </c>
      <c r="E12" s="5">
        <f t="shared" si="1"/>
        <v>12.8</v>
      </c>
      <c r="F12" s="5"/>
    </row>
    <row r="13" ht="27" customHeight="1" spans="1:6">
      <c r="A13" s="5" t="s">
        <v>254</v>
      </c>
      <c r="B13" s="5">
        <v>89</v>
      </c>
      <c r="C13" s="5">
        <v>1000</v>
      </c>
      <c r="D13" s="5">
        <f t="shared" si="0"/>
        <v>1.78</v>
      </c>
      <c r="E13" s="5">
        <f t="shared" si="1"/>
        <v>20</v>
      </c>
      <c r="F13" s="5"/>
    </row>
    <row r="14" ht="27" customHeight="1" spans="1:6">
      <c r="A14" s="5" t="s">
        <v>255</v>
      </c>
      <c r="B14" s="5">
        <v>161</v>
      </c>
      <c r="C14" s="5">
        <v>13</v>
      </c>
      <c r="D14" s="5">
        <f t="shared" si="0"/>
        <v>3.22</v>
      </c>
      <c r="E14" s="5">
        <f t="shared" si="1"/>
        <v>0.26</v>
      </c>
      <c r="F14" s="5"/>
    </row>
    <row r="15" ht="27" customHeight="1" spans="1:6">
      <c r="A15" s="5" t="s">
        <v>256</v>
      </c>
      <c r="B15" s="5">
        <v>100</v>
      </c>
      <c r="C15" s="5">
        <v>120</v>
      </c>
      <c r="D15" s="5">
        <f t="shared" si="0"/>
        <v>2</v>
      </c>
      <c r="E15" s="5">
        <f t="shared" si="1"/>
        <v>2.4</v>
      </c>
      <c r="F15" s="5"/>
    </row>
    <row r="16" ht="27" customHeight="1" spans="1:6">
      <c r="A16" s="5" t="s">
        <v>44</v>
      </c>
      <c r="B16" s="5">
        <v>333</v>
      </c>
      <c r="C16" s="5"/>
      <c r="D16" s="5">
        <f t="shared" si="0"/>
        <v>6.66</v>
      </c>
      <c r="E16" s="5">
        <f t="shared" si="1"/>
        <v>0</v>
      </c>
      <c r="F16" s="5"/>
    </row>
    <row r="17" ht="27" customHeight="1" spans="1:6">
      <c r="A17" s="5" t="s">
        <v>30</v>
      </c>
      <c r="B17" s="5">
        <f>SUM(B4:B16)</f>
        <v>4140</v>
      </c>
      <c r="C17" s="5">
        <f>SUM(C4:C16)</f>
        <v>1853</v>
      </c>
      <c r="D17" s="5">
        <f>SUM(D4:D16)</f>
        <v>82.8</v>
      </c>
      <c r="E17" s="5">
        <f>SUM(E4:E16)</f>
        <v>37.06</v>
      </c>
      <c r="F17" s="5"/>
    </row>
  </sheetData>
  <mergeCells count="5">
    <mergeCell ref="A1:F1"/>
    <mergeCell ref="B2:C2"/>
    <mergeCell ref="D2:E2"/>
    <mergeCell ref="A2:A3"/>
    <mergeCell ref="F2:F3"/>
  </mergeCells>
  <pageMargins left="0.511805555555556" right="0.472222222222222"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2</vt:i4>
      </vt:variant>
    </vt:vector>
  </HeadingPairs>
  <TitlesOfParts>
    <vt:vector size="2" baseType="lpstr">
      <vt:lpstr>7.16</vt:lpstr>
      <vt:lpstr>管理费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YC</cp:lastModifiedBy>
  <dcterms:created xsi:type="dcterms:W3CDTF">2006-10-26T16:00:00Z</dcterms:created>
  <dcterms:modified xsi:type="dcterms:W3CDTF">2026-09-22T14:47:31Z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CalculationRule">
    <vt:i4>0</vt:i4>
  </property>
  <property fmtid="{D5CDD505-2E9C-101B-9397-08002B2CF9AE}" pid="4" name="ICV">
    <vt:lpwstr>5085C886FBEE732EECBE176A7142A26B_43</vt:lpwstr>
  </property>
  <property fmtid="{D5CDD505-2E9C-101B-9397-08002B2CF9AE}" pid="5" name="KSOReadingLayout">
    <vt:bool>true</vt:bool>
  </property>
</Properties>
</file>